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Timofejeva\Desktop\volikogu 09.01.2020\"/>
    </mc:Choice>
  </mc:AlternateContent>
  <xr:revisionPtr revIDLastSave="0" documentId="8_{FE6D308F-FDA2-4120-AEF9-B388F39BA875}" xr6:coauthVersionLast="45" xr6:coauthVersionMax="45" xr10:uidLastSave="{00000000-0000-0000-0000-000000000000}"/>
  <bookViews>
    <workbookView xWindow="390" yWindow="390" windowWidth="24795" windowHeight="14640" activeTab="5" xr2:uid="{00000000-000D-0000-FFFF-FFFF00000000}"/>
  </bookViews>
  <sheets>
    <sheet name="LISA 1" sheetId="10" r:id="rId1"/>
    <sheet name="LISA3" sheetId="3" r:id="rId2"/>
    <sheet name="LISA4" sheetId="4" r:id="rId3"/>
    <sheet name="TABEL 1" sheetId="1" r:id="rId4"/>
    <sheet name="TABEL 3" sheetId="14" r:id="rId5"/>
    <sheet name="TABEL 2" sheetId="7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3" l="1"/>
  <c r="E32" i="4"/>
  <c r="C32" i="4"/>
  <c r="D31" i="4"/>
  <c r="D30" i="4"/>
  <c r="D28" i="4"/>
  <c r="D27" i="4"/>
  <c r="D24" i="4"/>
  <c r="D25" i="4"/>
  <c r="D21" i="4"/>
  <c r="D23" i="4"/>
  <c r="D22" i="4"/>
  <c r="N40" i="7" l="1"/>
  <c r="M40" i="7"/>
  <c r="L40" i="7"/>
  <c r="M8" i="14"/>
  <c r="N102" i="7" l="1"/>
  <c r="M102" i="7"/>
  <c r="L102" i="7"/>
  <c r="M13" i="7"/>
  <c r="K112" i="7" l="1"/>
  <c r="L106" i="7" l="1"/>
  <c r="K106" i="7"/>
  <c r="L105" i="7"/>
  <c r="K105" i="7"/>
  <c r="L104" i="7"/>
  <c r="K104" i="7"/>
  <c r="L103" i="7"/>
  <c r="K103" i="7"/>
  <c r="L101" i="7"/>
  <c r="K101" i="7"/>
  <c r="L100" i="7"/>
  <c r="K100" i="7"/>
  <c r="L99" i="7"/>
  <c r="K99" i="7"/>
  <c r="L98" i="7"/>
  <c r="K98" i="7"/>
  <c r="L97" i="7"/>
  <c r="K97" i="7"/>
  <c r="L96" i="7"/>
  <c r="K96" i="7"/>
  <c r="L95" i="7"/>
  <c r="K95" i="7"/>
  <c r="L94" i="7"/>
  <c r="K94" i="7"/>
  <c r="L93" i="7"/>
  <c r="K93" i="7"/>
  <c r="L92" i="7"/>
  <c r="K92" i="7"/>
  <c r="L91" i="7"/>
  <c r="K91" i="7"/>
  <c r="L90" i="7"/>
  <c r="K90" i="7"/>
  <c r="L89" i="7"/>
  <c r="K89" i="7"/>
  <c r="L87" i="7"/>
  <c r="K87" i="7"/>
  <c r="L86" i="7"/>
  <c r="K86" i="7"/>
  <c r="L85" i="7"/>
  <c r="K85" i="7"/>
  <c r="L84" i="7"/>
  <c r="K84" i="7"/>
  <c r="L83" i="7"/>
  <c r="K83" i="7"/>
  <c r="L82" i="7"/>
  <c r="K82" i="7"/>
  <c r="L81" i="7"/>
  <c r="K81" i="7"/>
  <c r="L80" i="7"/>
  <c r="K80" i="7"/>
  <c r="L79" i="7"/>
  <c r="K79" i="7"/>
  <c r="L78" i="7"/>
  <c r="K78" i="7"/>
  <c r="L77" i="7"/>
  <c r="K77" i="7"/>
  <c r="L76" i="7"/>
  <c r="K76" i="7"/>
  <c r="L75" i="7"/>
  <c r="K75" i="7"/>
  <c r="L74" i="7"/>
  <c r="K74" i="7"/>
  <c r="L73" i="7"/>
  <c r="K73" i="7"/>
  <c r="L72" i="7"/>
  <c r="K72" i="7"/>
  <c r="L71" i="7"/>
  <c r="K71" i="7"/>
  <c r="L70" i="7"/>
  <c r="K70" i="7"/>
  <c r="L69" i="7"/>
  <c r="K69" i="7"/>
  <c r="L68" i="7"/>
  <c r="K68" i="7"/>
  <c r="L67" i="7"/>
  <c r="K67" i="7"/>
  <c r="L66" i="7"/>
  <c r="K66" i="7"/>
  <c r="L65" i="7"/>
  <c r="K65" i="7"/>
  <c r="L64" i="7"/>
  <c r="K64" i="7"/>
  <c r="L63" i="7"/>
  <c r="K63" i="7"/>
  <c r="L62" i="7"/>
  <c r="K62" i="7"/>
  <c r="L61" i="7"/>
  <c r="K61" i="7"/>
  <c r="L60" i="7"/>
  <c r="K60" i="7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39" i="7"/>
  <c r="K39" i="7"/>
  <c r="L38" i="7"/>
  <c r="K38" i="7"/>
  <c r="L37" i="7"/>
  <c r="K37" i="7"/>
  <c r="L33" i="7"/>
  <c r="K33" i="7"/>
  <c r="L32" i="7"/>
  <c r="K32" i="7"/>
  <c r="L31" i="7"/>
  <c r="K31" i="7"/>
  <c r="L30" i="7"/>
  <c r="K30" i="7"/>
  <c r="L28" i="7"/>
  <c r="K28" i="7"/>
  <c r="L27" i="7"/>
  <c r="K27" i="7"/>
  <c r="L26" i="7"/>
  <c r="K26" i="7"/>
  <c r="L25" i="7"/>
  <c r="K25" i="7"/>
  <c r="L23" i="7"/>
  <c r="K23" i="7"/>
  <c r="L24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3" i="7"/>
  <c r="K13" i="7"/>
  <c r="L12" i="7"/>
  <c r="K12" i="7"/>
  <c r="B38" i="1"/>
  <c r="B20" i="1"/>
  <c r="B16" i="1" s="1"/>
  <c r="B12" i="1"/>
  <c r="B7" i="1"/>
  <c r="B4" i="1" s="1"/>
  <c r="B15" i="1" s="1"/>
  <c r="B37" i="1" s="1"/>
  <c r="D12" i="3"/>
  <c r="B32" i="4"/>
  <c r="F31" i="4"/>
  <c r="F30" i="4"/>
  <c r="M62" i="14"/>
  <c r="L61" i="14"/>
  <c r="K61" i="14"/>
  <c r="J61" i="14"/>
  <c r="I61" i="14"/>
  <c r="H61" i="14"/>
  <c r="G61" i="14"/>
  <c r="F61" i="14"/>
  <c r="E61" i="14"/>
  <c r="D61" i="14"/>
  <c r="C61" i="14"/>
  <c r="B61" i="14"/>
  <c r="M60" i="14"/>
  <c r="M59" i="14"/>
  <c r="M57" i="14"/>
  <c r="M56" i="14"/>
  <c r="M55" i="14"/>
  <c r="L54" i="14"/>
  <c r="K54" i="14"/>
  <c r="J54" i="14"/>
  <c r="I54" i="14"/>
  <c r="H54" i="14"/>
  <c r="G54" i="14"/>
  <c r="F54" i="14"/>
  <c r="E54" i="14"/>
  <c r="D54" i="14"/>
  <c r="C54" i="14"/>
  <c r="C58" i="14" s="1"/>
  <c r="B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L40" i="14"/>
  <c r="L58" i="14" s="1"/>
  <c r="K40" i="14"/>
  <c r="K58" i="14" s="1"/>
  <c r="J40" i="14"/>
  <c r="J58" i="14" s="1"/>
  <c r="I40" i="14"/>
  <c r="I58" i="14" s="1"/>
  <c r="H40" i="14"/>
  <c r="H58" i="14" s="1"/>
  <c r="G40" i="14"/>
  <c r="G58" i="14" s="1"/>
  <c r="F40" i="14"/>
  <c r="E40" i="14"/>
  <c r="D40" i="14"/>
  <c r="B40" i="14"/>
  <c r="M39" i="14"/>
  <c r="M38" i="14"/>
  <c r="M37" i="14"/>
  <c r="M36" i="14"/>
  <c r="M35" i="14"/>
  <c r="M34" i="14"/>
  <c r="M33" i="14"/>
  <c r="L32" i="14"/>
  <c r="K32" i="14"/>
  <c r="J32" i="14"/>
  <c r="I32" i="14"/>
  <c r="H32" i="14"/>
  <c r="G32" i="14"/>
  <c r="F32" i="14"/>
  <c r="E32" i="14"/>
  <c r="D32" i="14"/>
  <c r="C32" i="14"/>
  <c r="B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L19" i="14"/>
  <c r="K19" i="14"/>
  <c r="J19" i="14"/>
  <c r="I19" i="14"/>
  <c r="H19" i="14"/>
  <c r="G19" i="14"/>
  <c r="F19" i="14"/>
  <c r="E19" i="14"/>
  <c r="D19" i="14"/>
  <c r="B19" i="14"/>
  <c r="M18" i="14"/>
  <c r="M17" i="14"/>
  <c r="M16" i="14"/>
  <c r="M19" i="14" s="1"/>
  <c r="L15" i="14"/>
  <c r="K15" i="14"/>
  <c r="J15" i="14"/>
  <c r="I15" i="14"/>
  <c r="H15" i="14"/>
  <c r="G15" i="14"/>
  <c r="F15" i="14"/>
  <c r="E15" i="14"/>
  <c r="D15" i="14"/>
  <c r="B15" i="14"/>
  <c r="M14" i="14"/>
  <c r="M15" i="14" s="1"/>
  <c r="L13" i="14"/>
  <c r="K13" i="14"/>
  <c r="J13" i="14"/>
  <c r="I13" i="14"/>
  <c r="H13" i="14"/>
  <c r="G13" i="14"/>
  <c r="F13" i="14"/>
  <c r="E13" i="14"/>
  <c r="D13" i="14"/>
  <c r="B13" i="14"/>
  <c r="M12" i="14"/>
  <c r="M11" i="14"/>
  <c r="L10" i="14"/>
  <c r="L63" i="14" s="1"/>
  <c r="K10" i="14"/>
  <c r="J10" i="14"/>
  <c r="I10" i="14"/>
  <c r="H10" i="14"/>
  <c r="G10" i="14"/>
  <c r="F10" i="14"/>
  <c r="E10" i="14"/>
  <c r="D10" i="14"/>
  <c r="B10" i="14"/>
  <c r="M9" i="14"/>
  <c r="M7" i="14"/>
  <c r="M6" i="14"/>
  <c r="M5" i="14"/>
  <c r="G7" i="1"/>
  <c r="N10" i="7"/>
  <c r="M10" i="7"/>
  <c r="L10" i="7"/>
  <c r="K10" i="7"/>
  <c r="D63" i="14" l="1"/>
  <c r="J63" i="14"/>
  <c r="B44" i="1"/>
  <c r="M61" i="14"/>
  <c r="I63" i="14"/>
  <c r="K63" i="14"/>
  <c r="M54" i="14"/>
  <c r="M40" i="14"/>
  <c r="M58" i="14" s="1"/>
  <c r="M32" i="14"/>
  <c r="F63" i="14"/>
  <c r="H63" i="14"/>
  <c r="E58" i="14"/>
  <c r="B63" i="14"/>
  <c r="E63" i="14"/>
  <c r="B58" i="14"/>
  <c r="D58" i="14"/>
  <c r="F58" i="14"/>
  <c r="M13" i="14"/>
  <c r="K24" i="7"/>
  <c r="M10" i="14"/>
  <c r="C63" i="14"/>
  <c r="G63" i="14"/>
  <c r="G65" i="14" s="1"/>
  <c r="N91" i="7"/>
  <c r="M91" i="7"/>
  <c r="J34" i="7"/>
  <c r="M63" i="14" l="1"/>
  <c r="L66" i="14" s="1"/>
  <c r="C29" i="4"/>
  <c r="E29" i="4"/>
  <c r="B28" i="10"/>
  <c r="D65" i="3"/>
  <c r="D28" i="3"/>
  <c r="D24" i="3"/>
  <c r="B46" i="4"/>
  <c r="D45" i="4"/>
  <c r="F45" i="4" s="1"/>
  <c r="D35" i="4"/>
  <c r="F35" i="4" s="1"/>
  <c r="D34" i="4"/>
  <c r="F34" i="4" s="1"/>
  <c r="B29" i="4"/>
  <c r="F27" i="4"/>
  <c r="F24" i="4"/>
  <c r="F25" i="4" l="1"/>
  <c r="E26" i="4"/>
  <c r="F23" i="4"/>
  <c r="C26" i="4"/>
  <c r="B26" i="4"/>
  <c r="N104" i="7"/>
  <c r="M104" i="7"/>
  <c r="I34" i="7"/>
  <c r="N26" i="7" l="1"/>
  <c r="M26" i="7"/>
  <c r="N22" i="7"/>
  <c r="M22" i="7"/>
  <c r="D23" i="3" l="1"/>
  <c r="B26" i="3"/>
  <c r="D20" i="1" l="1"/>
  <c r="D16" i="1" s="1"/>
  <c r="D38" i="1"/>
  <c r="D12" i="1"/>
  <c r="D7" i="1"/>
  <c r="D4" i="1" s="1"/>
  <c r="N84" i="7"/>
  <c r="M84" i="7"/>
  <c r="D15" i="1" l="1"/>
  <c r="D37" i="1" s="1"/>
  <c r="D44" i="1" s="1"/>
  <c r="N21" i="7"/>
  <c r="M21" i="7"/>
  <c r="N70" i="7"/>
  <c r="M70" i="7"/>
  <c r="C38" i="1" l="1"/>
  <c r="C51" i="7"/>
  <c r="B35" i="10" l="1"/>
  <c r="D41" i="4" l="1"/>
  <c r="F41" i="4" s="1"/>
  <c r="F7" i="4"/>
  <c r="F6" i="4" s="1"/>
  <c r="F22" i="4"/>
  <c r="F18" i="4" l="1"/>
  <c r="C20" i="1"/>
  <c r="C16" i="1" s="1"/>
  <c r="B10" i="10" l="1"/>
  <c r="D55" i="3"/>
  <c r="M105" i="7" l="1"/>
  <c r="M9" i="7"/>
  <c r="M8" i="7"/>
  <c r="M7" i="7" l="1"/>
  <c r="M28" i="7" l="1"/>
  <c r="M27" i="7"/>
  <c r="E36" i="7" l="1"/>
  <c r="M37" i="7"/>
  <c r="M92" i="7"/>
  <c r="E20" i="1" l="1"/>
  <c r="E16" i="1" s="1"/>
  <c r="F20" i="1"/>
  <c r="F16" i="1" s="1"/>
  <c r="F12" i="1"/>
  <c r="E12" i="1"/>
  <c r="C12" i="1"/>
  <c r="F7" i="1"/>
  <c r="E7" i="1"/>
  <c r="C7" i="1"/>
  <c r="C4" i="1" s="1"/>
  <c r="C15" i="1" l="1"/>
  <c r="N82" i="7"/>
  <c r="M82" i="7"/>
  <c r="N83" i="7"/>
  <c r="M83" i="7"/>
  <c r="N81" i="7"/>
  <c r="M81" i="7"/>
  <c r="N80" i="7"/>
  <c r="M80" i="7"/>
  <c r="D36" i="4" l="1"/>
  <c r="F36" i="4" s="1"/>
  <c r="N27" i="7" l="1"/>
  <c r="N95" i="7" l="1"/>
  <c r="M95" i="7"/>
  <c r="F21" i="4" l="1"/>
  <c r="F26" i="4" s="1"/>
  <c r="D26" i="4"/>
  <c r="M50" i="7"/>
  <c r="N48" i="7"/>
  <c r="M48" i="7"/>
  <c r="N76" i="7"/>
  <c r="N77" i="7"/>
  <c r="N75" i="7"/>
  <c r="N74" i="7"/>
  <c r="N73" i="7"/>
  <c r="N72" i="7"/>
  <c r="N71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76" i="7"/>
  <c r="M77" i="7"/>
  <c r="M75" i="7"/>
  <c r="M74" i="7"/>
  <c r="M73" i="7"/>
  <c r="M72" i="7"/>
  <c r="M71" i="7"/>
  <c r="B34" i="10" l="1"/>
  <c r="B22" i="10"/>
  <c r="B19" i="10" s="1"/>
  <c r="B15" i="10"/>
  <c r="B7" i="10"/>
  <c r="B18" i="10" l="1"/>
  <c r="B33" i="10" s="1"/>
  <c r="B40" i="10" s="1"/>
  <c r="M69" i="7"/>
  <c r="G20" i="1" l="1"/>
  <c r="F28" i="4" l="1"/>
  <c r="F29" i="4" s="1"/>
  <c r="D29" i="4"/>
  <c r="N13" i="7"/>
  <c r="E4" i="1" l="1"/>
  <c r="E15" i="1" s="1"/>
  <c r="N17" i="7"/>
  <c r="N99" i="7"/>
  <c r="N52" i="7"/>
  <c r="N69" i="7"/>
  <c r="N78" i="7"/>
  <c r="F51" i="7"/>
  <c r="G88" i="7"/>
  <c r="G14" i="7"/>
  <c r="C24" i="7"/>
  <c r="C29" i="7"/>
  <c r="C88" i="7"/>
  <c r="G4" i="1"/>
  <c r="F88" i="7"/>
  <c r="F6" i="7"/>
  <c r="F36" i="7"/>
  <c r="F24" i="7"/>
  <c r="F29" i="7"/>
  <c r="F14" i="7"/>
  <c r="J88" i="7"/>
  <c r="N68" i="7"/>
  <c r="N103" i="7"/>
  <c r="N92" i="7"/>
  <c r="N98" i="7"/>
  <c r="N100" i="7"/>
  <c r="N90" i="7"/>
  <c r="N89" i="7"/>
  <c r="N8" i="7"/>
  <c r="N37" i="7"/>
  <c r="N42" i="7"/>
  <c r="N46" i="7"/>
  <c r="N47" i="7"/>
  <c r="N49" i="7"/>
  <c r="N50" i="7"/>
  <c r="N28" i="7"/>
  <c r="N31" i="7"/>
  <c r="N32" i="7"/>
  <c r="G24" i="7"/>
  <c r="G29" i="7"/>
  <c r="G51" i="7"/>
  <c r="J51" i="7"/>
  <c r="J6" i="7"/>
  <c r="J36" i="7"/>
  <c r="F34" i="7"/>
  <c r="J29" i="7"/>
  <c r="J24" i="7"/>
  <c r="J14" i="7"/>
  <c r="N44" i="7"/>
  <c r="N45" i="7"/>
  <c r="N43" i="7"/>
  <c r="N41" i="7"/>
  <c r="N39" i="7"/>
  <c r="N38" i="7"/>
  <c r="N87" i="7"/>
  <c r="N86" i="7"/>
  <c r="N85" i="7"/>
  <c r="N79" i="7"/>
  <c r="N67" i="7"/>
  <c r="N93" i="7"/>
  <c r="N94" i="7"/>
  <c r="N106" i="7"/>
  <c r="N96" i="7"/>
  <c r="N97" i="7"/>
  <c r="N101" i="7"/>
  <c r="N105" i="7"/>
  <c r="N35" i="7"/>
  <c r="N33" i="7"/>
  <c r="N30" i="7"/>
  <c r="N23" i="7"/>
  <c r="N20" i="7"/>
  <c r="N19" i="7"/>
  <c r="N18" i="7"/>
  <c r="N16" i="7"/>
  <c r="N15" i="7"/>
  <c r="N9" i="7"/>
  <c r="N25" i="7"/>
  <c r="N11" i="7"/>
  <c r="N7" i="7"/>
  <c r="G12" i="1"/>
  <c r="H13" i="1" s="1"/>
  <c r="G16" i="1"/>
  <c r="G38" i="1"/>
  <c r="F4" i="1"/>
  <c r="F15" i="1" s="1"/>
  <c r="F38" i="1"/>
  <c r="E38" i="1"/>
  <c r="B8" i="3"/>
  <c r="B16" i="3"/>
  <c r="B50" i="3"/>
  <c r="B31" i="3"/>
  <c r="B37" i="3"/>
  <c r="B59" i="3"/>
  <c r="D21" i="3"/>
  <c r="D9" i="3"/>
  <c r="D10" i="3"/>
  <c r="D13" i="3"/>
  <c r="D11" i="3"/>
  <c r="D14" i="3"/>
  <c r="D15" i="3"/>
  <c r="D17" i="3"/>
  <c r="D19" i="3"/>
  <c r="D18" i="3"/>
  <c r="D20" i="3"/>
  <c r="D22" i="3"/>
  <c r="D25" i="3"/>
  <c r="D27" i="3"/>
  <c r="D30" i="3"/>
  <c r="D29" i="3"/>
  <c r="D32" i="3"/>
  <c r="D33" i="3"/>
  <c r="D34" i="3"/>
  <c r="D35" i="3"/>
  <c r="D38" i="3"/>
  <c r="D39" i="3"/>
  <c r="D41" i="3"/>
  <c r="D42" i="3"/>
  <c r="D44" i="3"/>
  <c r="D45" i="3"/>
  <c r="D46" i="3"/>
  <c r="D47" i="3"/>
  <c r="D48" i="3"/>
  <c r="D43" i="3"/>
  <c r="D49" i="3"/>
  <c r="D51" i="3"/>
  <c r="D53" i="3"/>
  <c r="D52" i="3"/>
  <c r="D54" i="3"/>
  <c r="D56" i="3"/>
  <c r="D57" i="3"/>
  <c r="D58" i="3"/>
  <c r="D60" i="3"/>
  <c r="D61" i="3"/>
  <c r="D62" i="3"/>
  <c r="D63" i="3"/>
  <c r="D64" i="3"/>
  <c r="D66" i="3"/>
  <c r="D67" i="3"/>
  <c r="D68" i="3"/>
  <c r="D69" i="3"/>
  <c r="D70" i="3"/>
  <c r="D71" i="3"/>
  <c r="D36" i="3"/>
  <c r="B39" i="4"/>
  <c r="B43" i="4"/>
  <c r="D33" i="4"/>
  <c r="F33" i="4" s="1"/>
  <c r="D37" i="4"/>
  <c r="F37" i="4" s="1"/>
  <c r="D38" i="4"/>
  <c r="F38" i="4" s="1"/>
  <c r="D40" i="4"/>
  <c r="F40" i="4" s="1"/>
  <c r="D42" i="4"/>
  <c r="F42" i="4" s="1"/>
  <c r="E43" i="4"/>
  <c r="D44" i="4"/>
  <c r="D46" i="4" s="1"/>
  <c r="D47" i="4"/>
  <c r="F47" i="4" s="1"/>
  <c r="E46" i="4"/>
  <c r="C46" i="4"/>
  <c r="C43" i="4"/>
  <c r="E39" i="4"/>
  <c r="E48" i="4" s="1"/>
  <c r="C39" i="4"/>
  <c r="C8" i="3"/>
  <c r="I6" i="7"/>
  <c r="I14" i="7"/>
  <c r="I29" i="7"/>
  <c r="I36" i="7"/>
  <c r="I51" i="7"/>
  <c r="I88" i="7"/>
  <c r="I24" i="7"/>
  <c r="D88" i="7"/>
  <c r="K7" i="7"/>
  <c r="K8" i="7"/>
  <c r="K9" i="7"/>
  <c r="K11" i="7"/>
  <c r="K35" i="7"/>
  <c r="G36" i="7"/>
  <c r="G34" i="7"/>
  <c r="G6" i="7"/>
  <c r="C6" i="7"/>
  <c r="C14" i="7"/>
  <c r="C36" i="7"/>
  <c r="C34" i="7"/>
  <c r="L8" i="7"/>
  <c r="L7" i="7"/>
  <c r="L9" i="7"/>
  <c r="L11" i="7"/>
  <c r="L35" i="7"/>
  <c r="H51" i="7"/>
  <c r="H14" i="7"/>
  <c r="H29" i="7"/>
  <c r="H6" i="7"/>
  <c r="H88" i="7"/>
  <c r="H36" i="7"/>
  <c r="H34" i="7"/>
  <c r="H24" i="7"/>
  <c r="E88" i="7"/>
  <c r="E51" i="7"/>
  <c r="E34" i="7"/>
  <c r="E29" i="7"/>
  <c r="E24" i="7"/>
  <c r="E14" i="7"/>
  <c r="E6" i="7"/>
  <c r="D51" i="7"/>
  <c r="D36" i="7"/>
  <c r="D14" i="7"/>
  <c r="L14" i="7" s="1"/>
  <c r="D24" i="7"/>
  <c r="D29" i="7"/>
  <c r="D6" i="7"/>
  <c r="D34" i="7"/>
  <c r="M19" i="7"/>
  <c r="M11" i="7"/>
  <c r="M106" i="7"/>
  <c r="M103" i="7"/>
  <c r="M101" i="7"/>
  <c r="M100" i="7"/>
  <c r="M99" i="7"/>
  <c r="M98" i="7"/>
  <c r="M97" i="7"/>
  <c r="M96" i="7"/>
  <c r="M94" i="7"/>
  <c r="M93" i="7"/>
  <c r="M90" i="7"/>
  <c r="M89" i="7"/>
  <c r="M87" i="7"/>
  <c r="M86" i="7"/>
  <c r="M85" i="7"/>
  <c r="M78" i="7"/>
  <c r="M79" i="7"/>
  <c r="M68" i="7"/>
  <c r="M67" i="7"/>
  <c r="M52" i="7"/>
  <c r="M45" i="7"/>
  <c r="M44" i="7"/>
  <c r="M49" i="7"/>
  <c r="M47" i="7"/>
  <c r="M46" i="7"/>
  <c r="M43" i="7"/>
  <c r="M42" i="7"/>
  <c r="M41" i="7"/>
  <c r="M39" i="7"/>
  <c r="M38" i="7"/>
  <c r="M35" i="7"/>
  <c r="M33" i="7"/>
  <c r="M32" i="7"/>
  <c r="M31" i="7"/>
  <c r="M30" i="7"/>
  <c r="M25" i="7"/>
  <c r="M23" i="7"/>
  <c r="M20" i="7"/>
  <c r="M18" i="7"/>
  <c r="M17" i="7"/>
  <c r="M16" i="7"/>
  <c r="M15" i="7"/>
  <c r="M12" i="7"/>
  <c r="C59" i="3"/>
  <c r="C50" i="3"/>
  <c r="C37" i="3"/>
  <c r="C31" i="3"/>
  <c r="C26" i="3"/>
  <c r="C16" i="3"/>
  <c r="H14" i="1"/>
  <c r="C48" i="4" l="1"/>
  <c r="K14" i="7"/>
  <c r="F32" i="4"/>
  <c r="D32" i="4"/>
  <c r="F44" i="4"/>
  <c r="F46" i="4" s="1"/>
  <c r="G15" i="1"/>
  <c r="G37" i="1" s="1"/>
  <c r="G44" i="1" s="1"/>
  <c r="N6" i="7"/>
  <c r="J107" i="7"/>
  <c r="M34" i="7"/>
  <c r="N34" i="7"/>
  <c r="D43" i="4"/>
  <c r="F43" i="4" s="1"/>
  <c r="D26" i="3"/>
  <c r="K34" i="7"/>
  <c r="B48" i="4"/>
  <c r="G107" i="7"/>
  <c r="G113" i="7" s="1"/>
  <c r="N36" i="7"/>
  <c r="F107" i="7"/>
  <c r="N51" i="7"/>
  <c r="N29" i="7"/>
  <c r="N24" i="7"/>
  <c r="N14" i="7"/>
  <c r="D59" i="3"/>
  <c r="D50" i="3"/>
  <c r="D37" i="3"/>
  <c r="C72" i="3"/>
  <c r="D31" i="3"/>
  <c r="D16" i="3"/>
  <c r="D8" i="3"/>
  <c r="C107" i="7"/>
  <c r="C113" i="7" s="1"/>
  <c r="L34" i="7"/>
  <c r="N88" i="7"/>
  <c r="M6" i="7"/>
  <c r="D39" i="4"/>
  <c r="F39" i="4" s="1"/>
  <c r="H12" i="1"/>
  <c r="H5" i="1"/>
  <c r="H7" i="1"/>
  <c r="H11" i="1"/>
  <c r="H6" i="1"/>
  <c r="M88" i="7"/>
  <c r="M51" i="7"/>
  <c r="E107" i="7"/>
  <c r="M36" i="7"/>
  <c r="M29" i="7"/>
  <c r="M24" i="7"/>
  <c r="L29" i="7"/>
  <c r="M14" i="7"/>
  <c r="B72" i="3"/>
  <c r="K29" i="7"/>
  <c r="L51" i="7"/>
  <c r="L36" i="7"/>
  <c r="L88" i="7"/>
  <c r="L6" i="7"/>
  <c r="K88" i="7"/>
  <c r="K51" i="7"/>
  <c r="K36" i="7"/>
  <c r="I107" i="7"/>
  <c r="H107" i="7"/>
  <c r="D107" i="7"/>
  <c r="K6" i="7"/>
  <c r="F48" i="4" l="1"/>
  <c r="N107" i="7"/>
  <c r="D72" i="3"/>
  <c r="H4" i="1"/>
  <c r="M107" i="7"/>
  <c r="L107" i="7"/>
  <c r="K107" i="7"/>
  <c r="K113" i="7" s="1"/>
  <c r="F50" i="4" l="1"/>
  <c r="F51" i="4" s="1"/>
  <c r="F37" i="1"/>
  <c r="F44" i="1" s="1"/>
  <c r="E37" i="1"/>
  <c r="E44" i="1" s="1"/>
  <c r="C37" i="1"/>
  <c r="C44" i="1" s="1"/>
  <c r="D4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Katrin Allikvee</author>
  </authors>
  <commentList>
    <comment ref="F2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86"/>
          </rPr>
          <t>Katrin Allikvee:</t>
        </r>
        <r>
          <rPr>
            <sz val="9"/>
            <color indexed="81"/>
            <rFont val="Tahoma"/>
            <family val="2"/>
            <charset val="186"/>
          </rPr>
          <t xml:space="preserve">
s.h 68140 toetus
</t>
        </r>
      </text>
    </comment>
    <comment ref="D30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186"/>
          </rPr>
          <t>Katrin Allikvee:</t>
        </r>
        <r>
          <rPr>
            <sz val="9"/>
            <color indexed="81"/>
            <rFont val="Tahoma"/>
            <family val="2"/>
            <charset val="186"/>
          </rPr>
          <t xml:space="preserve">
s.h 84000 Kristi
</t>
        </r>
      </text>
    </comment>
  </commentList>
</comments>
</file>

<file path=xl/sharedStrings.xml><?xml version="1.0" encoding="utf-8"?>
<sst xmlns="http://schemas.openxmlformats.org/spreadsheetml/2006/main" count="426" uniqueCount="363">
  <si>
    <t>Maksud</t>
  </si>
  <si>
    <t>Tulud kaupade ja teenuste müügist</t>
  </si>
  <si>
    <t>Saadavad toetused tegevuskuludeks</t>
  </si>
  <si>
    <t>E/a kontroll (tasakaal)</t>
  </si>
  <si>
    <t>ART.</t>
  </si>
  <si>
    <t>KULUD TEGEVUSALADE JÄRGI</t>
  </si>
  <si>
    <t>EELARVE KOKKU</t>
  </si>
  <si>
    <t>ÜLDISED VALITSUSSEKTORI TEENUSED</t>
  </si>
  <si>
    <t>LINNAVOLIKOGU</t>
  </si>
  <si>
    <t>LINNAVALITSUS</t>
  </si>
  <si>
    <t>RESERVFOND</t>
  </si>
  <si>
    <t>OV LIIKMEMAKSUD JA ÜHISÜRITUSED</t>
  </si>
  <si>
    <t>RIIGIKAITSE</t>
  </si>
  <si>
    <t>AVALIK KORD JA JULGEOLEK</t>
  </si>
  <si>
    <t>MAJANDUS</t>
  </si>
  <si>
    <t>SOOJAMAJANDUS</t>
  </si>
  <si>
    <t>TEEDE JA TÄNAVATE KORRASHOID</t>
  </si>
  <si>
    <t>TURISM</t>
  </si>
  <si>
    <t>ÜLDMAJANDUSLIKUD ARENDUSPROJEKTID</t>
  </si>
  <si>
    <t>KESKKONNAKAITSE</t>
  </si>
  <si>
    <t>PRÜGIVEDU</t>
  </si>
  <si>
    <t>ELAMU-JA KOMMUNAAKMAJANDUS</t>
  </si>
  <si>
    <t>Munitsipaalruumide kulud</t>
  </si>
  <si>
    <t>VEEVARUSTUS</t>
  </si>
  <si>
    <t>TÄNAVAVALGUSTUS</t>
  </si>
  <si>
    <t>MUU ELAMU-JA KOMMUNAALMAJANDUS</t>
  </si>
  <si>
    <t>TERVISHOID</t>
  </si>
  <si>
    <t>Avalikud tervishoiuteenused</t>
  </si>
  <si>
    <t>VABAAEG,KULTUUR JA RELIGIOON</t>
  </si>
  <si>
    <t>KOHTLA-JÄRVE SPORDIKESKUS</t>
  </si>
  <si>
    <t>NOORTESPORDI TOETUSED (KUNI 19 A.)</t>
  </si>
  <si>
    <t>TOETUSED SPORDIKLUBIDELE</t>
  </si>
  <si>
    <t>PUHKEPARGID,MÄNGUVÄLJAK. JA PINGID</t>
  </si>
  <si>
    <t>HUVIALAKOOLIDE KOHAMAKS</t>
  </si>
  <si>
    <t>KOOLINOORTE LOOMEMAJA</t>
  </si>
  <si>
    <t>NOORTE KESKUS</t>
  </si>
  <si>
    <t>LINNASPORDI JA VABAAJA ÜRITUSED</t>
  </si>
  <si>
    <t>KESKRAAMATUKOGU</t>
  </si>
  <si>
    <t>MUUSEUM</t>
  </si>
  <si>
    <t>LINNAORKESTER</t>
  </si>
  <si>
    <t>KULTUURIÜRITUSED</t>
  </si>
  <si>
    <t>SELTSITEGEVUS</t>
  </si>
  <si>
    <t>HARIDUS</t>
  </si>
  <si>
    <t>LASTEAIA KOHAMAKS</t>
  </si>
  <si>
    <t>ERALASTEAIAD</t>
  </si>
  <si>
    <t>TÄISKASVANUTE GÜMNAASIUM</t>
  </si>
  <si>
    <t>ÕPILASVEO ERILIINID</t>
  </si>
  <si>
    <t>LINNAHARIDUSE ÜLDÜRITUSED</t>
  </si>
  <si>
    <t>LASTEAEDADE TRANSPORDI KULUD</t>
  </si>
  <si>
    <t>SOTSIAALNE KAITSE</t>
  </si>
  <si>
    <t>PUUET.INIM.SOTS.HOOLD.(KODUTEENUSD)</t>
  </si>
  <si>
    <t xml:space="preserve"> PUUET. INIMESTELE OSUTAV TEEN. ASUT.</t>
  </si>
  <si>
    <t>VANURITE HOOLDEKODU</t>
  </si>
  <si>
    <t>PENSIONÄRIDE PÄEVAKESKUS</t>
  </si>
  <si>
    <t>SÜNNITOETUS</t>
  </si>
  <si>
    <t>ÜHEK. TOETUSED LASTEGA PEREDELE</t>
  </si>
  <si>
    <t>ÕPILASTE JA LASTE TOETUSED</t>
  </si>
  <si>
    <t>SOTSIAALMAJA</t>
  </si>
  <si>
    <t>TOIMETULEKUTOETUS</t>
  </si>
  <si>
    <t>SOTS.TEENUSED SOTSI.RISKIRÜHMADELE</t>
  </si>
  <si>
    <t>NAR. LEVIKU ENNETAMISE KESKUS</t>
  </si>
  <si>
    <t>KULUD KOKKU</t>
  </si>
  <si>
    <t>TEGEVUSKULUD</t>
  </si>
  <si>
    <t>VENE GÜMNAASIUM</t>
  </si>
  <si>
    <t>SLAAVI PÕHIKOOL</t>
  </si>
  <si>
    <t>SAASTE VÄHENDAMINE</t>
  </si>
  <si>
    <t>Kassatagavara</t>
  </si>
  <si>
    <t>Muud saadud toetused tegevuskuludeks</t>
  </si>
  <si>
    <t>Katrin Allikvee</t>
  </si>
  <si>
    <t>Põhivara soetamiseks saadav sihtfinantseerimine(+)</t>
  </si>
  <si>
    <t>SOTSIAALHOOLEKANDE KESKUS</t>
  </si>
  <si>
    <t>PÕLLUMAJANDUS</t>
  </si>
  <si>
    <t>ÜHISTRANSPORDIKORRALDUS</t>
  </si>
  <si>
    <t>ANTAVAD TOETUSED TEGEVUSKULUDEKS</t>
  </si>
  <si>
    <t>TAMMIKU PÕHIKOOL</t>
  </si>
  <si>
    <t>MALEVA PÕHIKOOL</t>
  </si>
  <si>
    <t>KESKLINNA PÕHIKOOL</t>
  </si>
  <si>
    <t>eelarve peaspetsialist</t>
  </si>
  <si>
    <t>AHTME KK</t>
  </si>
  <si>
    <t>K-JÄRVE KK</t>
  </si>
  <si>
    <t>AHTME KLUBI</t>
  </si>
  <si>
    <t>PÕHIKOOLID RESERV</t>
  </si>
  <si>
    <t>LASTEAIAD RESERV</t>
  </si>
  <si>
    <t>LEPATRIINU</t>
  </si>
  <si>
    <t>VÄIKEMEES</t>
  </si>
  <si>
    <t>TUVIKE</t>
  </si>
  <si>
    <t>KAKUKE</t>
  </si>
  <si>
    <t>TAREKE</t>
  </si>
  <si>
    <t>PÄÄSUKE</t>
  </si>
  <si>
    <t>PUNAMÜTSIKE</t>
  </si>
  <si>
    <t>BURATINO</t>
  </si>
  <si>
    <t>MUINASJUTT</t>
  </si>
  <si>
    <t>RUKKILILL</t>
  </si>
  <si>
    <t>KIRJU-MIRJU</t>
  </si>
  <si>
    <t>ALJONUŠKA</t>
  </si>
  <si>
    <t>KARUKE</t>
  </si>
  <si>
    <t>TUHKATRIINU</t>
  </si>
  <si>
    <t>Metsapargi ala kergliiklussõlme arendamine</t>
  </si>
  <si>
    <t xml:space="preserve">KULTUURIKESKUS </t>
  </si>
  <si>
    <t>LASTE TURVAKODU</t>
  </si>
  <si>
    <t>AVALIKE ALADE PUHASTUS</t>
  </si>
  <si>
    <t>Ahtme perearstide keskus</t>
  </si>
  <si>
    <t>Tammiku Põhikool</t>
  </si>
  <si>
    <t>Põhitegevuse tulud</t>
  </si>
  <si>
    <t>Põhitegevuse kulud</t>
  </si>
  <si>
    <t>Maksutulud</t>
  </si>
  <si>
    <t>Põhitegevuse tulem</t>
  </si>
  <si>
    <t>Investeerimistegevus</t>
  </si>
  <si>
    <t>Riina Ivanova</t>
  </si>
  <si>
    <t>volikogu esimees</t>
  </si>
  <si>
    <t>Eelarve tulem: ülejääk (+) puudujääk (-)</t>
  </si>
  <si>
    <t>Finantseerimistegevus</t>
  </si>
  <si>
    <t>Lisa 3</t>
  </si>
  <si>
    <t>Kulud tegevusalade järgi</t>
  </si>
  <si>
    <t>Üldised valitsussektori teenused</t>
  </si>
  <si>
    <t>Linnavolikogu kantselei</t>
  </si>
  <si>
    <t>Linnavalitsus</t>
  </si>
  <si>
    <t>Reservfond</t>
  </si>
  <si>
    <t>OV liikmemaksud ja ühisüritused</t>
  </si>
  <si>
    <t>Riigikaitse</t>
  </si>
  <si>
    <t>Avalik kord ja julgeolek</t>
  </si>
  <si>
    <t>Majandus</t>
  </si>
  <si>
    <t>Põllumajandus</t>
  </si>
  <si>
    <t>Soojamajandus</t>
  </si>
  <si>
    <t>Õhutransport</t>
  </si>
  <si>
    <t>Maanteetransport</t>
  </si>
  <si>
    <t>Ühistranspordi korraldus</t>
  </si>
  <si>
    <t>Turism</t>
  </si>
  <si>
    <t>Üldmajanduslikud arendusprojektid</t>
  </si>
  <si>
    <t>Keskkonnakaitse</t>
  </si>
  <si>
    <t>Jäätmekäitlus</t>
  </si>
  <si>
    <t>Avalike alade puhastus</t>
  </si>
  <si>
    <t>Saaste vähendamine</t>
  </si>
  <si>
    <t>Elamumajanduse arendamine</t>
  </si>
  <si>
    <t>Veevarustus</t>
  </si>
  <si>
    <t>Tänavavalgustus</t>
  </si>
  <si>
    <t>Muu elamu-ja kommunaalmajandus</t>
  </si>
  <si>
    <t>Tervishoid</t>
  </si>
  <si>
    <t>Kohtla-Järve Spordikeskus</t>
  </si>
  <si>
    <t>Noortespordi ja spordiklubide toetused</t>
  </si>
  <si>
    <t>Puhkepargid, mänguväljakud</t>
  </si>
  <si>
    <t>Noortekeskus</t>
  </si>
  <si>
    <t>Linna kultuuriüritused</t>
  </si>
  <si>
    <t>Seltsitegevus</t>
  </si>
  <si>
    <t>Keskraamatukogu</t>
  </si>
  <si>
    <t>Kultuurikeskus ja klubid</t>
  </si>
  <si>
    <t>Põlevkivimuuseum</t>
  </si>
  <si>
    <t>Linnaorkester</t>
  </si>
  <si>
    <t>Vaba aeg, kultuur ja religioon</t>
  </si>
  <si>
    <t>Haridus</t>
  </si>
  <si>
    <t>Alusharidus</t>
  </si>
  <si>
    <t>Eralasteaed</t>
  </si>
  <si>
    <t>Gümnaasiumid, põhikoolid, täiskasvanute gümnaasium</t>
  </si>
  <si>
    <t>Koolide kohamaksud</t>
  </si>
  <si>
    <t>Õpilasveo eriliinid</t>
  </si>
  <si>
    <t>Linnahariduse üldüritused</t>
  </si>
  <si>
    <t>Muu hariduse haldus</t>
  </si>
  <si>
    <t>Sotsiaalne kaitse</t>
  </si>
  <si>
    <t>Koduhooldus</t>
  </si>
  <si>
    <t>Puuetega inimeste sotsiaalne kaitse</t>
  </si>
  <si>
    <t>Vanurite Hooldekodu</t>
  </si>
  <si>
    <t>Pensionäride Päevakeskus</t>
  </si>
  <si>
    <t>Muu perekondade ja laste kaitse</t>
  </si>
  <si>
    <t>Sotsiaalmaja</t>
  </si>
  <si>
    <t>Toimetulekutoetus</t>
  </si>
  <si>
    <t>Muu sotsiaalsete riskirühmade kaitse</t>
  </si>
  <si>
    <t>Nar.leviku ennetamise keskus</t>
  </si>
  <si>
    <t>Sotsiaalhoolekandekeskus</t>
  </si>
  <si>
    <t>Kulud kokku</t>
  </si>
  <si>
    <t>Sissetulekud investeerimistegevuseks</t>
  </si>
  <si>
    <t>Kokku sissetulekud</t>
  </si>
  <si>
    <t>Väljaminekud tegevusalade järgi</t>
  </si>
  <si>
    <t>Soetus</t>
  </si>
  <si>
    <t>Kokku</t>
  </si>
  <si>
    <t>Majandus kokku</t>
  </si>
  <si>
    <t>Elamu-ja kommunaalmajandus kokku</t>
  </si>
  <si>
    <t>Tervishoid kokku</t>
  </si>
  <si>
    <t>Ehitajate tee kapremont</t>
  </si>
  <si>
    <t>Kultuuriasutused</t>
  </si>
  <si>
    <t>Laste mänguväljakud</t>
  </si>
  <si>
    <t>Vabaaeg, kultuur ja religioon kokku</t>
  </si>
  <si>
    <t>Gümnaasiumid, põhikoolid</t>
  </si>
  <si>
    <t>Täiskasvanute Gümnaasium</t>
  </si>
  <si>
    <t>Lasteaiad</t>
  </si>
  <si>
    <t>Haridus kokku</t>
  </si>
  <si>
    <t>Sotsiaalne kaitse kokku</t>
  </si>
  <si>
    <t>Väljaminekud kokku</t>
  </si>
  <si>
    <t>Kokku väljaminekud</t>
  </si>
  <si>
    <t>Kokku investeerimistegevus</t>
  </si>
  <si>
    <t>Finantstulud (+)</t>
  </si>
  <si>
    <t>Põhivara müük (+)</t>
  </si>
  <si>
    <t>Põhivara soetus (-)</t>
  </si>
  <si>
    <t>Eelarve tulem: ülejääk (+), puudujääk (-)</t>
  </si>
  <si>
    <t>Üleminev jääk</t>
  </si>
  <si>
    <t>eelarve</t>
  </si>
  <si>
    <t>Riik</t>
  </si>
  <si>
    <t>Keskkonnakaitse kokku</t>
  </si>
  <si>
    <t>Spordikesksus</t>
  </si>
  <si>
    <t>Spordi-ja vabaajakeskuse väljakujundamine</t>
  </si>
  <si>
    <t>Kultuurikeskus</t>
  </si>
  <si>
    <t>Kohtla-Järve Kunstide Kool</t>
  </si>
  <si>
    <t>Lastemänguväljakud</t>
  </si>
  <si>
    <t>Maleva Põhikool</t>
  </si>
  <si>
    <t>Slaavi Põhikool</t>
  </si>
  <si>
    <t>Koolid kokku</t>
  </si>
  <si>
    <t>Lasteaed TAREKE</t>
  </si>
  <si>
    <t>Lasteaed KARUKE</t>
  </si>
  <si>
    <t>Lasteaed VÄIKEMEES</t>
  </si>
  <si>
    <t>Lasteaed PÄÄSUKE</t>
  </si>
  <si>
    <t>Lasteaed  MUINASJUTT</t>
  </si>
  <si>
    <t>Lasteaed TUHKATRIINU</t>
  </si>
  <si>
    <t>Lasteaed BURATIINO</t>
  </si>
  <si>
    <t>Lasteaed PUNAMÜTSIKE</t>
  </si>
  <si>
    <t>Lasteaed ALJONUSKA</t>
  </si>
  <si>
    <t>Lasteaed KAKUKE</t>
  </si>
  <si>
    <t>Lasteaed LEPATRIINU</t>
  </si>
  <si>
    <t>Lasteaed TUVIKE</t>
  </si>
  <si>
    <t>Lasteaed RUKKILILL</t>
  </si>
  <si>
    <t>Lasteaiad kokku</t>
  </si>
  <si>
    <t>Sotsiaal kokku</t>
  </si>
  <si>
    <t>Kõik kokku</t>
  </si>
  <si>
    <t>ÕHUTRANSPORT</t>
  </si>
  <si>
    <t>Osade soetamine</t>
  </si>
  <si>
    <t>Linna spordiüritused</t>
  </si>
  <si>
    <t>Huvialakoolid</t>
  </si>
  <si>
    <t xml:space="preserve">    Antavad toetused tegevuskuludeks</t>
  </si>
  <si>
    <t xml:space="preserve">    Tegevuskulud</t>
  </si>
  <si>
    <t xml:space="preserve">       Toetusfond (lg2)</t>
  </si>
  <si>
    <t>sh Tasandusfond (lg1)</t>
  </si>
  <si>
    <t>sh Antavad toetused tegevuskuludeks</t>
  </si>
  <si>
    <t xml:space="preserve">    Muud tegevuskulud</t>
  </si>
  <si>
    <t xml:space="preserve">     Metsapargi ala kergliiklussõlme arendamine</t>
  </si>
  <si>
    <t xml:space="preserve">     Spordi 2 projekti koostamine</t>
  </si>
  <si>
    <t>Põhivara soetamiseks antav sihtfinantseerimine (-)</t>
  </si>
  <si>
    <t>Finantskulud (-)</t>
  </si>
  <si>
    <t>Kohustiste võtmine (+)</t>
  </si>
  <si>
    <t>Likviidsete varade muutus ( + suurenemine, - vahenemine)</t>
  </si>
  <si>
    <t>Kohustiste tagastamine (-)</t>
  </si>
  <si>
    <t>Tegevuskulud</t>
  </si>
  <si>
    <t>Antavad toetused tegevuskuludeks</t>
  </si>
  <si>
    <t>Eelarve põhitegevuskulud kokku</t>
  </si>
  <si>
    <t xml:space="preserve">    Ahtme lo keskuse väljakujundamine</t>
  </si>
  <si>
    <t xml:space="preserve">    Spordi ja vabaaja linnakeskuse kujundamine</t>
  </si>
  <si>
    <t>Ahtme lo Keskuse väljakujundamine</t>
  </si>
  <si>
    <t xml:space="preserve">   sh Tasandusfond (lg1)</t>
  </si>
  <si>
    <t xml:space="preserve">      Muud saadud toetused tegevuskuludeks</t>
  </si>
  <si>
    <t xml:space="preserve">   sh Ehitajate tee rekonstrueerimine</t>
  </si>
  <si>
    <t>PV soetamiseks antav sihtfinantseerimine (-)</t>
  </si>
  <si>
    <t>Likviidsete varade muutus (+suur-ne,-vah-ne)</t>
  </si>
  <si>
    <t>Projekt I lugemine</t>
  </si>
  <si>
    <t xml:space="preserve">    Toetusfond (lg2)</t>
  </si>
  <si>
    <t>Elamu- ja kommunaalmajandus</t>
  </si>
  <si>
    <t>Spordi- ja vabaajalinnak</t>
  </si>
  <si>
    <t>Antav siht-finantseerimine</t>
  </si>
  <si>
    <t>Osakaal    %</t>
  </si>
  <si>
    <t xml:space="preserve">Põhivara soetus </t>
  </si>
  <si>
    <t>Renoveerimine</t>
  </si>
  <si>
    <t>Taotlus</t>
  </si>
  <si>
    <t>Projekt</t>
  </si>
  <si>
    <t>riigi-eelarve</t>
  </si>
  <si>
    <t>EAS CO2</t>
  </si>
  <si>
    <t>majandus-tegevus</t>
  </si>
  <si>
    <t>Ahtme lo keskuse väljakujundamine</t>
  </si>
  <si>
    <t>Elamu- ja kommunaalmajandus kokku</t>
  </si>
  <si>
    <t>Lisa 1</t>
  </si>
  <si>
    <t>Põhivara soetamiseks saadav sihtfinantseerimine (+)</t>
  </si>
  <si>
    <t>Tabel 1</t>
  </si>
  <si>
    <t>II lugemine</t>
  </si>
  <si>
    <t>taotlus</t>
  </si>
  <si>
    <t>I lugemine</t>
  </si>
  <si>
    <t>Tabel 2</t>
  </si>
  <si>
    <t>Tabel 3</t>
  </si>
  <si>
    <t>määrusega nr  juurde</t>
  </si>
  <si>
    <t>määruse nr juurde</t>
  </si>
  <si>
    <t>HITSA PROJEKT</t>
  </si>
  <si>
    <t>PROJEKT AREA 21</t>
  </si>
  <si>
    <t>Teede kapremont</t>
  </si>
  <si>
    <t>Ahtme Kunstide Kool</t>
  </si>
  <si>
    <t>Projekt AREA 21</t>
  </si>
  <si>
    <t>Muud tegevustulud</t>
  </si>
  <si>
    <t>2019. a eelarve</t>
  </si>
  <si>
    <t>Mitte-residendid</t>
  </si>
  <si>
    <t>ASENDUSKODUTEENUS</t>
  </si>
  <si>
    <t>HUVIKOOLIDE TOETUSE TOETUS</t>
  </si>
  <si>
    <t xml:space="preserve">    Medwaste projekt</t>
  </si>
  <si>
    <t xml:space="preserve">    K-Järve Kultuurikeskuse renoveerimine</t>
  </si>
  <si>
    <t xml:space="preserve">   Ahtme-Vana-Ahtme kergliiklustee</t>
  </si>
  <si>
    <t>Projekt FarmerCraft</t>
  </si>
  <si>
    <t>Projekt Approach2Waste</t>
  </si>
  <si>
    <t>SOTS.PROJEKTID</t>
  </si>
  <si>
    <t>NOORTE TUGISÜSTEEM PROJEKT</t>
  </si>
  <si>
    <t>Kalevi tänava rekonstrueerimine</t>
  </si>
  <si>
    <t>Loomemaja</t>
  </si>
  <si>
    <t>Ausammas Au tööle</t>
  </si>
  <si>
    <t>Mitte-residendid edasisuunatavad</t>
  </si>
  <si>
    <t xml:space="preserve">    lasteaiad Karuke ja Rukkilill renoveerimine</t>
  </si>
  <si>
    <t xml:space="preserve">   projektid</t>
  </si>
  <si>
    <t xml:space="preserve">    K-Järve Kunstide Kool</t>
  </si>
  <si>
    <t>Ohtlike jäätmete punkt</t>
  </si>
  <si>
    <t>Linnapargi videovalve</t>
  </si>
  <si>
    <t xml:space="preserve">   Ahtme linnaosa keskuse väljakujundamine</t>
  </si>
  <si>
    <t xml:space="preserve">   Projektid</t>
  </si>
  <si>
    <t xml:space="preserve">   Kalevi ja Järveküla tänava rekonstrueerimine</t>
  </si>
  <si>
    <t>projekt FarmerCraft</t>
  </si>
  <si>
    <t>projekt Approach2Waste</t>
  </si>
  <si>
    <t>Laste turvakodu</t>
  </si>
  <si>
    <t>Asenduskoduteenus</t>
  </si>
  <si>
    <t>kohustuste ja nõuete muutus</t>
  </si>
  <si>
    <t>Eelarve tasakaal</t>
  </si>
  <si>
    <t>Kohustuste ja nõuete muutus</t>
  </si>
  <si>
    <t>KOOLIDE KOHAMAKSUD</t>
  </si>
  <si>
    <t>PUUETEGA INIMESTE PROJEKTID</t>
  </si>
  <si>
    <t>VALIMISKOMISJON</t>
  </si>
  <si>
    <t>Korterite remont</t>
  </si>
  <si>
    <t>Ahtme Klubi</t>
  </si>
  <si>
    <t>Kesklinna Põhikool (projekt)</t>
  </si>
  <si>
    <t>2018. a  täitmine</t>
  </si>
  <si>
    <t>Linna valimiskomisjon</t>
  </si>
  <si>
    <t>Kohtla-Järve linna 2020. aasta koondeelarve (tuhandetes eurodes)</t>
  </si>
  <si>
    <t>2020. a eelarve</t>
  </si>
  <si>
    <t>Kohtla-Järve linna 2020. aasta põhitegevuse kulude eelarve (tuhandetes eurodes)</t>
  </si>
  <si>
    <t>Kohtla-Järve linna 2020. aasta investeerimistegevuse eelarve (tuhandetes eurodes)</t>
  </si>
  <si>
    <t>Projekt 2020. a I lugemine</t>
  </si>
  <si>
    <t>Projekt 2020. a II lugemine</t>
  </si>
  <si>
    <t>Taotlus            2020</t>
  </si>
  <si>
    <t>2019. a  täitmine</t>
  </si>
  <si>
    <t xml:space="preserve">     Uus-Tehase tänava rekonstrueerimine</t>
  </si>
  <si>
    <t>Kohtla-Järve linna 2020. aasta investeerimistegevus (eurodes)</t>
  </si>
  <si>
    <t>2020. aasta ehituse ja kapremondi objektid</t>
  </si>
  <si>
    <t>Kohtla-Järve linna 2020. aasta põhitegevuse kulud (tuhandetes eurodes)</t>
  </si>
  <si>
    <t>2019. a 8 kuu täitmine</t>
  </si>
  <si>
    <t>JÄRVE KOOL</t>
  </si>
  <si>
    <t>AHTME PÕHIKOOL</t>
  </si>
  <si>
    <t>MATUSETOETUS</t>
  </si>
  <si>
    <t>Uus-Tehase rekonstrueerimine</t>
  </si>
  <si>
    <t>laen 2020</t>
  </si>
  <si>
    <t xml:space="preserve">laen </t>
  </si>
  <si>
    <t>Kalevi tn rekonstrueerimine</t>
  </si>
  <si>
    <t>Tänavalgustus (Ahtme)</t>
  </si>
  <si>
    <t>Endla 4b</t>
  </si>
  <si>
    <t>Ahtme Põhikool</t>
  </si>
  <si>
    <t>Järve Kool</t>
  </si>
  <si>
    <t>Bussipaviljonide soetamine</t>
  </si>
  <si>
    <t>SPORDILINNAK</t>
  </si>
  <si>
    <t>Uus-Tehase tänava rekonstrueerimine</t>
  </si>
  <si>
    <t>Spordi-ja vabaajalinnak</t>
  </si>
  <si>
    <t>Kohtla-Järve Linnavolikogu</t>
  </si>
  <si>
    <t xml:space="preserve">   sh Uus-Tehase tänava rekonstrueerimine</t>
  </si>
  <si>
    <t xml:space="preserve">   laenude võtmine muudelt residentidelt</t>
  </si>
  <si>
    <t xml:space="preserve">    sh Projekt FarmerCraft</t>
  </si>
  <si>
    <t xml:space="preserve">        Projekt Approach2Waste</t>
  </si>
  <si>
    <t xml:space="preserve">      Ahtme lo keskuse väljakujundamine</t>
  </si>
  <si>
    <t xml:space="preserve">      Spordi ja vabaaja linnakeskuse kujundamine</t>
  </si>
  <si>
    <t xml:space="preserve">     Projekt Approach2Waste</t>
  </si>
  <si>
    <t xml:space="preserve">     Projekt FarmerCraft</t>
  </si>
  <si>
    <t xml:space="preserve">                 Kohtla-Järve Linnavolikogu</t>
  </si>
  <si>
    <t xml:space="preserve">                 Lisa 4</t>
  </si>
  <si>
    <t xml:space="preserve">                 määruse nr juurde</t>
  </si>
  <si>
    <t xml:space="preserve">      Metsapargi ala kergliiklussõlme arendamine</t>
  </si>
  <si>
    <t xml:space="preserve">      LA Karuke</t>
  </si>
  <si>
    <t xml:space="preserve">      LA Rukkilill</t>
  </si>
  <si>
    <t xml:space="preserve">     Ehitajate tee rekonstrueerimine</t>
  </si>
  <si>
    <t xml:space="preserve">      Kalevi tn. renoveerimine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</si>
</sst>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_ ;[Red]\-0.000\ "/>
  </numFmts>
  <fonts count="52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9"/>
      <name val="Arial"/>
      <family val="2"/>
      <charset val="204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b/>
      <sz val="10"/>
      <name val="Arial"/>
      <family val="2"/>
      <charset val="204"/>
    </font>
    <font>
      <sz val="8"/>
      <name val="Times New Roman"/>
      <family val="1"/>
      <charset val="186"/>
    </font>
    <font>
      <sz val="9"/>
      <name val="Arial"/>
      <family val="2"/>
      <charset val="204"/>
    </font>
    <font>
      <sz val="10"/>
      <name val="Arial"/>
      <family val="2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b/>
      <sz val="18"/>
      <color indexed="62"/>
      <name val="Cambria"/>
      <family val="2"/>
      <charset val="186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  <charset val="186"/>
    </font>
    <font>
      <sz val="8"/>
      <name val="Calibri"/>
      <family val="2"/>
      <charset val="186"/>
    </font>
    <font>
      <sz val="11"/>
      <color indexed="8"/>
      <name val="Calibri"/>
      <family val="2"/>
    </font>
    <font>
      <sz val="12"/>
      <color indexed="8"/>
      <name val="Calibri"/>
      <family val="2"/>
      <charset val="186"/>
    </font>
    <font>
      <sz val="10"/>
      <name val="Arial"/>
      <family val="2"/>
    </font>
    <font>
      <sz val="10"/>
      <name val="Arial"/>
      <family val="2"/>
    </font>
    <font>
      <b/>
      <sz val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4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46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2" borderId="1" applyNumberFormat="0" applyAlignment="0" applyProtection="0"/>
    <xf numFmtId="0" fontId="5" fillId="11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8" fillId="3" borderId="1" applyNumberFormat="0" applyAlignment="0" applyProtection="0"/>
    <xf numFmtId="0" fontId="9" fillId="0" borderId="6" applyNumberFormat="0" applyFill="0" applyAlignment="0" applyProtection="0"/>
    <xf numFmtId="0" fontId="10" fillId="8" borderId="0" applyNumberFormat="0" applyBorder="0" applyAlignment="0" applyProtection="0"/>
    <xf numFmtId="0" fontId="20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34" fillId="0" borderId="0"/>
    <xf numFmtId="0" fontId="31" fillId="0" borderId="0"/>
    <xf numFmtId="0" fontId="20" fillId="4" borderId="7" applyNumberFormat="0" applyAlignment="0" applyProtection="0"/>
    <xf numFmtId="0" fontId="32" fillId="4" borderId="7" applyNumberFormat="0" applyAlignment="0" applyProtection="0"/>
    <xf numFmtId="0" fontId="11" fillId="2" borderId="8" applyNumberFormat="0" applyAlignment="0" applyProtection="0"/>
    <xf numFmtId="0" fontId="2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62">
    <xf numFmtId="0" fontId="0" fillId="0" borderId="0" xfId="0"/>
    <xf numFmtId="0" fontId="25" fillId="0" borderId="0" xfId="0" applyFont="1"/>
    <xf numFmtId="0" fontId="26" fillId="0" borderId="0" xfId="0" applyFont="1"/>
    <xf numFmtId="0" fontId="15" fillId="0" borderId="0" xfId="0" applyFont="1" applyFill="1" applyBorder="1"/>
    <xf numFmtId="0" fontId="0" fillId="0" borderId="0" xfId="0" applyFill="1"/>
    <xf numFmtId="0" fontId="14" fillId="0" borderId="0" xfId="0" applyFont="1" applyFill="1" applyBorder="1"/>
    <xf numFmtId="164" fontId="14" fillId="0" borderId="0" xfId="0" applyNumberFormat="1" applyFont="1" applyFill="1" applyBorder="1"/>
    <xf numFmtId="0" fontId="17" fillId="0" borderId="0" xfId="0" applyFont="1" applyFill="1"/>
    <xf numFmtId="0" fontId="17" fillId="0" borderId="0" xfId="0" applyFont="1"/>
    <xf numFmtId="164" fontId="18" fillId="0" borderId="0" xfId="0" applyNumberFormat="1" applyFont="1" applyFill="1" applyBorder="1"/>
    <xf numFmtId="164" fontId="16" fillId="0" borderId="0" xfId="0" applyNumberFormat="1" applyFont="1" applyFill="1" applyBorder="1"/>
    <xf numFmtId="164" fontId="0" fillId="0" borderId="0" xfId="0" applyNumberFormat="1" applyFill="1" applyBorder="1"/>
    <xf numFmtId="164" fontId="19" fillId="0" borderId="0" xfId="0" applyNumberFormat="1" applyFont="1" applyFill="1" applyBorder="1"/>
    <xf numFmtId="164" fontId="17" fillId="0" borderId="0" xfId="0" applyNumberFormat="1" applyFont="1" applyFill="1" applyBorder="1"/>
    <xf numFmtId="164" fontId="0" fillId="0" borderId="0" xfId="0" applyNumberFormat="1" applyFont="1" applyFill="1" applyBorder="1"/>
    <xf numFmtId="164" fontId="0" fillId="0" borderId="0" xfId="0" applyNumberFormat="1"/>
    <xf numFmtId="0" fontId="27" fillId="0" borderId="0" xfId="0" applyFont="1"/>
    <xf numFmtId="164" fontId="25" fillId="0" borderId="0" xfId="0" applyNumberFormat="1" applyFont="1" applyFill="1" applyBorder="1"/>
    <xf numFmtId="0" fontId="25" fillId="0" borderId="0" xfId="0" applyFont="1" applyBorder="1"/>
    <xf numFmtId="0" fontId="30" fillId="0" borderId="0" xfId="0" applyFont="1"/>
    <xf numFmtId="0" fontId="0" fillId="0" borderId="0" xfId="0" applyBorder="1"/>
    <xf numFmtId="0" fontId="0" fillId="0" borderId="0" xfId="0" applyFill="1" applyBorder="1"/>
    <xf numFmtId="164" fontId="18" fillId="0" borderId="10" xfId="0" applyNumberFormat="1" applyFont="1" applyFill="1" applyBorder="1"/>
    <xf numFmtId="0" fontId="25" fillId="0" borderId="0" xfId="0" applyFont="1" applyFill="1" applyBorder="1"/>
    <xf numFmtId="164" fontId="26" fillId="0" borderId="0" xfId="0" applyNumberFormat="1" applyFont="1" applyFill="1" applyBorder="1"/>
    <xf numFmtId="164" fontId="29" fillId="0" borderId="0" xfId="0" applyNumberFormat="1" applyFont="1" applyFill="1" applyBorder="1"/>
    <xf numFmtId="0" fontId="26" fillId="0" borderId="0" xfId="0" applyFont="1" applyFill="1" applyBorder="1"/>
    <xf numFmtId="164" fontId="29" fillId="0" borderId="0" xfId="0" applyNumberFormat="1" applyFont="1" applyBorder="1"/>
    <xf numFmtId="164" fontId="0" fillId="0" borderId="0" xfId="0" applyNumberFormat="1" applyBorder="1"/>
    <xf numFmtId="0" fontId="25" fillId="0" borderId="0" xfId="0" applyFont="1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164" fontId="0" fillId="0" borderId="0" xfId="0" applyNumberFormat="1" applyFill="1"/>
    <xf numFmtId="0" fontId="36" fillId="0" borderId="0" xfId="0" applyFont="1" applyFill="1"/>
    <xf numFmtId="164" fontId="35" fillId="0" borderId="0" xfId="0" applyNumberFormat="1" applyFont="1" applyFill="1"/>
    <xf numFmtId="0" fontId="17" fillId="24" borderId="0" xfId="0" applyFont="1" applyFill="1"/>
    <xf numFmtId="164" fontId="0" fillId="24" borderId="0" xfId="0" applyNumberFormat="1" applyFill="1"/>
    <xf numFmtId="0" fontId="0" fillId="24" borderId="0" xfId="0" applyFill="1"/>
    <xf numFmtId="164" fontId="17" fillId="24" borderId="0" xfId="0" applyNumberFormat="1" applyFont="1" applyFill="1"/>
    <xf numFmtId="0" fontId="35" fillId="0" borderId="0" xfId="0" applyFont="1" applyFill="1"/>
    <xf numFmtId="164" fontId="17" fillId="0" borderId="0" xfId="0" applyNumberFormat="1" applyFont="1" applyFill="1"/>
    <xf numFmtId="0" fontId="37" fillId="0" borderId="0" xfId="0" applyFont="1" applyFill="1"/>
    <xf numFmtId="164" fontId="37" fillId="0" borderId="0" xfId="0" applyNumberFormat="1" applyFont="1" applyFill="1"/>
    <xf numFmtId="0" fontId="40" fillId="0" borderId="0" xfId="0" applyFont="1"/>
    <xf numFmtId="0" fontId="41" fillId="0" borderId="0" xfId="0" applyFont="1" applyBorder="1" applyAlignment="1">
      <alignment horizontal="right"/>
    </xf>
    <xf numFmtId="0" fontId="41" fillId="0" borderId="10" xfId="0" applyFont="1" applyBorder="1"/>
    <xf numFmtId="0" fontId="40" fillId="0" borderId="10" xfId="0" applyFont="1" applyBorder="1" applyAlignment="1">
      <alignment horizontal="center"/>
    </xf>
    <xf numFmtId="0" fontId="40" fillId="0" borderId="10" xfId="0" applyFont="1" applyFill="1" applyBorder="1"/>
    <xf numFmtId="164" fontId="40" fillId="0" borderId="10" xfId="0" applyNumberFormat="1" applyFont="1" applyFill="1" applyBorder="1"/>
    <xf numFmtId="0" fontId="42" fillId="0" borderId="10" xfId="0" applyFont="1" applyFill="1" applyBorder="1"/>
    <xf numFmtId="0" fontId="43" fillId="0" borderId="10" xfId="0" applyFont="1" applyFill="1" applyBorder="1"/>
    <xf numFmtId="164" fontId="42" fillId="0" borderId="10" xfId="0" applyNumberFormat="1" applyFont="1" applyFill="1" applyBorder="1"/>
    <xf numFmtId="164" fontId="41" fillId="0" borderId="10" xfId="0" applyNumberFormat="1" applyFont="1" applyFill="1" applyBorder="1"/>
    <xf numFmtId="0" fontId="43" fillId="0" borderId="10" xfId="0" applyFont="1" applyBorder="1"/>
    <xf numFmtId="0" fontId="41" fillId="0" borderId="0" xfId="0" applyFont="1" applyFill="1" applyBorder="1"/>
    <xf numFmtId="164" fontId="41" fillId="0" borderId="0" xfId="0" applyNumberFormat="1" applyFont="1" applyFill="1" applyBorder="1"/>
    <xf numFmtId="0" fontId="41" fillId="0" borderId="0" xfId="0" applyFont="1" applyFill="1"/>
    <xf numFmtId="0" fontId="41" fillId="0" borderId="0" xfId="0" applyFont="1"/>
    <xf numFmtId="164" fontId="47" fillId="0" borderId="10" xfId="0" applyNumberFormat="1" applyFont="1" applyFill="1" applyBorder="1"/>
    <xf numFmtId="0" fontId="48" fillId="0" borderId="10" xfId="0" applyFont="1" applyBorder="1"/>
    <xf numFmtId="0" fontId="49" fillId="0" borderId="10" xfId="0" applyFont="1" applyBorder="1"/>
    <xf numFmtId="0" fontId="48" fillId="0" borderId="10" xfId="0" applyFont="1" applyFill="1" applyBorder="1"/>
    <xf numFmtId="164" fontId="48" fillId="0" borderId="10" xfId="0" applyNumberFormat="1" applyFont="1" applyFill="1" applyBorder="1"/>
    <xf numFmtId="0" fontId="49" fillId="0" borderId="10" xfId="0" applyFont="1" applyFill="1" applyBorder="1"/>
    <xf numFmtId="164" fontId="49" fillId="0" borderId="10" xfId="0" applyNumberFormat="1" applyFont="1" applyFill="1" applyBorder="1"/>
    <xf numFmtId="0" fontId="42" fillId="0" borderId="0" xfId="0" applyFont="1"/>
    <xf numFmtId="0" fontId="40" fillId="0" borderId="10" xfId="0" applyFont="1" applyBorder="1"/>
    <xf numFmtId="164" fontId="40" fillId="0" borderId="10" xfId="0" applyNumberFormat="1" applyFont="1" applyBorder="1"/>
    <xf numFmtId="164" fontId="41" fillId="0" borderId="10" xfId="0" applyNumberFormat="1" applyFont="1" applyBorder="1"/>
    <xf numFmtId="0" fontId="44" fillId="0" borderId="10" xfId="0" applyFont="1" applyFill="1" applyBorder="1"/>
    <xf numFmtId="164" fontId="42" fillId="0" borderId="10" xfId="0" applyNumberFormat="1" applyFont="1" applyBorder="1"/>
    <xf numFmtId="165" fontId="40" fillId="0" borderId="10" xfId="0" applyNumberFormat="1" applyFont="1" applyFill="1" applyBorder="1"/>
    <xf numFmtId="165" fontId="42" fillId="0" borderId="10" xfId="0" applyNumberFormat="1" applyFont="1" applyFill="1" applyBorder="1"/>
    <xf numFmtId="0" fontId="41" fillId="0" borderId="10" xfId="0" applyFont="1" applyFill="1" applyBorder="1"/>
    <xf numFmtId="0" fontId="42" fillId="0" borderId="0" xfId="0" applyFont="1" applyFill="1" applyBorder="1"/>
    <xf numFmtId="2" fontId="40" fillId="0" borderId="10" xfId="0" applyNumberFormat="1" applyFont="1" applyFill="1" applyBorder="1"/>
    <xf numFmtId="2" fontId="42" fillId="0" borderId="10" xfId="0" applyNumberFormat="1" applyFont="1" applyFill="1" applyBorder="1"/>
    <xf numFmtId="0" fontId="50" fillId="0" borderId="10" xfId="0" applyFont="1" applyFill="1" applyBorder="1" applyAlignment="1">
      <alignment wrapText="1"/>
    </xf>
    <xf numFmtId="0" fontId="40" fillId="19" borderId="0" xfId="0" applyFont="1" applyFill="1"/>
    <xf numFmtId="0" fontId="40" fillId="20" borderId="0" xfId="0" applyFont="1" applyFill="1"/>
    <xf numFmtId="0" fontId="40" fillId="21" borderId="0" xfId="0" applyFont="1" applyFill="1"/>
    <xf numFmtId="0" fontId="40" fillId="0" borderId="0" xfId="0" applyFont="1" applyFill="1"/>
    <xf numFmtId="164" fontId="46" fillId="23" borderId="10" xfId="0" applyNumberFormat="1" applyFont="1" applyFill="1" applyBorder="1"/>
    <xf numFmtId="164" fontId="51" fillId="23" borderId="10" xfId="0" applyNumberFormat="1" applyFont="1" applyFill="1" applyBorder="1"/>
    <xf numFmtId="164" fontId="47" fillId="23" borderId="10" xfId="0" applyNumberFormat="1" applyFont="1" applyFill="1" applyBorder="1"/>
    <xf numFmtId="0" fontId="33" fillId="21" borderId="10" xfId="0" applyFont="1" applyFill="1" applyBorder="1"/>
    <xf numFmtId="0" fontId="33" fillId="0" borderId="10" xfId="0" applyFont="1" applyBorder="1"/>
    <xf numFmtId="0" fontId="42" fillId="0" borderId="10" xfId="0" applyFont="1" applyFill="1" applyBorder="1" applyAlignment="1"/>
    <xf numFmtId="0" fontId="18" fillId="0" borderId="10" xfId="0" applyFont="1" applyBorder="1"/>
    <xf numFmtId="0" fontId="33" fillId="18" borderId="10" xfId="0" applyFont="1" applyFill="1" applyBorder="1"/>
    <xf numFmtId="0" fontId="46" fillId="22" borderId="10" xfId="0" applyFont="1" applyFill="1" applyBorder="1"/>
    <xf numFmtId="164" fontId="46" fillId="22" borderId="10" xfId="0" applyNumberFormat="1" applyFont="1" applyFill="1" applyBorder="1"/>
    <xf numFmtId="164" fontId="33" fillId="23" borderId="10" xfId="0" applyNumberFormat="1" applyFont="1" applyFill="1" applyBorder="1"/>
    <xf numFmtId="1" fontId="18" fillId="0" borderId="10" xfId="0" applyNumberFormat="1" applyFont="1" applyBorder="1"/>
    <xf numFmtId="164" fontId="47" fillId="19" borderId="10" xfId="0" applyNumberFormat="1" applyFont="1" applyFill="1" applyBorder="1"/>
    <xf numFmtId="164" fontId="47" fillId="20" borderId="10" xfId="0" applyNumberFormat="1" applyFont="1" applyFill="1" applyBorder="1"/>
    <xf numFmtId="164" fontId="47" fillId="21" borderId="10" xfId="0" applyNumberFormat="1" applyFont="1" applyFill="1" applyBorder="1"/>
    <xf numFmtId="0" fontId="18" fillId="0" borderId="10" xfId="0" applyFont="1" applyFill="1" applyBorder="1"/>
    <xf numFmtId="164" fontId="50" fillId="22" borderId="10" xfId="0" applyNumberFormat="1" applyFont="1" applyFill="1" applyBorder="1"/>
    <xf numFmtId="164" fontId="45" fillId="19" borderId="10" xfId="0" applyNumberFormat="1" applyFont="1" applyFill="1" applyBorder="1"/>
    <xf numFmtId="164" fontId="45" fillId="20" borderId="10" xfId="0" applyNumberFormat="1" applyFont="1" applyFill="1" applyBorder="1"/>
    <xf numFmtId="164" fontId="45" fillId="21" borderId="10" xfId="0" applyNumberFormat="1" applyFont="1" applyFill="1" applyBorder="1"/>
    <xf numFmtId="164" fontId="45" fillId="0" borderId="10" xfId="0" applyNumberFormat="1" applyFont="1" applyFill="1" applyBorder="1"/>
    <xf numFmtId="0" fontId="33" fillId="0" borderId="0" xfId="40" applyFont="1" applyFill="1" applyBorder="1"/>
    <xf numFmtId="0" fontId="41" fillId="25" borderId="10" xfId="0" applyFont="1" applyFill="1" applyBorder="1"/>
    <xf numFmtId="0" fontId="41" fillId="0" borderId="13" xfId="0" applyFont="1" applyBorder="1"/>
    <xf numFmtId="0" fontId="41" fillId="0" borderId="18" xfId="0" applyFont="1" applyBorder="1"/>
    <xf numFmtId="0" fontId="41" fillId="0" borderId="16" xfId="0" applyFont="1" applyBorder="1"/>
    <xf numFmtId="0" fontId="41" fillId="21" borderId="18" xfId="0" applyFont="1" applyFill="1" applyBorder="1"/>
    <xf numFmtId="0" fontId="41" fillId="27" borderId="17" xfId="0" applyFont="1" applyFill="1" applyBorder="1"/>
    <xf numFmtId="0" fontId="51" fillId="26" borderId="12" xfId="0" applyFont="1" applyFill="1" applyBorder="1"/>
    <xf numFmtId="0" fontId="51" fillId="0" borderId="10" xfId="0" applyFont="1" applyFill="1" applyBorder="1"/>
    <xf numFmtId="0" fontId="51" fillId="26" borderId="10" xfId="0" applyFont="1" applyFill="1" applyBorder="1"/>
    <xf numFmtId="164" fontId="49" fillId="0" borderId="10" xfId="39" applyNumberFormat="1" applyFont="1" applyFill="1" applyBorder="1"/>
    <xf numFmtId="0" fontId="41" fillId="0" borderId="12" xfId="0" applyFont="1" applyFill="1" applyBorder="1"/>
    <xf numFmtId="0" fontId="0" fillId="0" borderId="10" xfId="0" applyBorder="1"/>
    <xf numFmtId="0" fontId="25" fillId="0" borderId="10" xfId="0" applyFont="1" applyBorder="1"/>
    <xf numFmtId="0" fontId="35" fillId="0" borderId="10" xfId="0" applyFont="1" applyBorder="1"/>
    <xf numFmtId="0" fontId="12" fillId="0" borderId="10" xfId="0" applyFont="1" applyBorder="1"/>
    <xf numFmtId="0" fontId="1" fillId="0" borderId="10" xfId="0" applyFont="1" applyBorder="1"/>
    <xf numFmtId="0" fontId="51" fillId="28" borderId="10" xfId="0" applyFont="1" applyFill="1" applyBorder="1"/>
    <xf numFmtId="0" fontId="51" fillId="28" borderId="19" xfId="0" applyFont="1" applyFill="1" applyBorder="1"/>
    <xf numFmtId="0" fontId="51" fillId="28" borderId="12" xfId="0" applyFont="1" applyFill="1" applyBorder="1"/>
    <xf numFmtId="0" fontId="51" fillId="0" borderId="0" xfId="0" applyFont="1" applyFill="1" applyBorder="1"/>
    <xf numFmtId="0" fontId="51" fillId="0" borderId="0" xfId="0" applyFont="1"/>
    <xf numFmtId="0" fontId="35" fillId="20" borderId="0" xfId="0" applyFont="1" applyFill="1"/>
    <xf numFmtId="164" fontId="35" fillId="0" borderId="10" xfId="0" applyNumberFormat="1" applyFont="1" applyBorder="1"/>
    <xf numFmtId="0" fontId="41" fillId="29" borderId="10" xfId="0" applyFont="1" applyFill="1" applyBorder="1"/>
    <xf numFmtId="0" fontId="41" fillId="0" borderId="17" xfId="0" applyFont="1" applyFill="1" applyBorder="1"/>
    <xf numFmtId="0" fontId="41" fillId="24" borderId="10" xfId="0" applyFont="1" applyFill="1" applyBorder="1"/>
    <xf numFmtId="0" fontId="51" fillId="28" borderId="13" xfId="0" applyFont="1" applyFill="1" applyBorder="1"/>
    <xf numFmtId="164" fontId="1" fillId="0" borderId="10" xfId="0" applyNumberFormat="1" applyFont="1" applyBorder="1"/>
    <xf numFmtId="0" fontId="41" fillId="25" borderId="14" xfId="0" applyFont="1" applyFill="1" applyBorder="1" applyAlignment="1">
      <alignment horizontal="center" wrapText="1"/>
    </xf>
    <xf numFmtId="0" fontId="41" fillId="25" borderId="11" xfId="0" applyFont="1" applyFill="1" applyBorder="1" applyAlignment="1">
      <alignment horizontal="center" wrapText="1"/>
    </xf>
    <xf numFmtId="0" fontId="49" fillId="0" borderId="14" xfId="0" applyFont="1" applyBorder="1" applyAlignment="1">
      <alignment horizontal="center" wrapText="1"/>
    </xf>
    <xf numFmtId="0" fontId="49" fillId="0" borderId="11" xfId="0" applyFont="1" applyBorder="1" applyAlignment="1">
      <alignment horizontal="center" wrapText="1"/>
    </xf>
    <xf numFmtId="0" fontId="42" fillId="0" borderId="0" xfId="0" applyFont="1" applyAlignment="1">
      <alignment horizontal="left"/>
    </xf>
    <xf numFmtId="0" fontId="48" fillId="0" borderId="14" xfId="0" applyFont="1" applyFill="1" applyBorder="1" applyAlignment="1">
      <alignment horizontal="left" vertical="top" wrapText="1"/>
    </xf>
    <xf numFmtId="0" fontId="48" fillId="0" borderId="11" xfId="0" applyFont="1" applyFill="1" applyBorder="1" applyAlignment="1">
      <alignment horizontal="left" vertical="top" wrapText="1"/>
    </xf>
    <xf numFmtId="0" fontId="42" fillId="0" borderId="10" xfId="0" applyFont="1" applyFill="1" applyBorder="1" applyAlignment="1">
      <alignment horizontal="left" vertical="top" wrapText="1"/>
    </xf>
    <xf numFmtId="0" fontId="42" fillId="0" borderId="14" xfId="0" applyFont="1" applyFill="1" applyBorder="1" applyAlignment="1">
      <alignment horizontal="center" wrapText="1"/>
    </xf>
    <xf numFmtId="0" fontId="42" fillId="0" borderId="11" xfId="0" applyFont="1" applyFill="1" applyBorder="1" applyAlignment="1">
      <alignment horizontal="center" wrapText="1"/>
    </xf>
    <xf numFmtId="0" fontId="42" fillId="0" borderId="0" xfId="0" applyFont="1" applyAlignment="1">
      <alignment horizontal="left" wrapText="1"/>
    </xf>
    <xf numFmtId="0" fontId="41" fillId="0" borderId="14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wrapText="1"/>
    </xf>
    <xf numFmtId="0" fontId="41" fillId="0" borderId="20" xfId="0" applyFont="1" applyBorder="1" applyAlignment="1">
      <alignment horizontal="center" wrapText="1"/>
    </xf>
    <xf numFmtId="0" fontId="41" fillId="0" borderId="14" xfId="0" applyFont="1" applyBorder="1" applyAlignment="1">
      <alignment horizontal="left" vertical="top" wrapText="1"/>
    </xf>
    <xf numFmtId="0" fontId="41" fillId="0" borderId="11" xfId="0" applyFont="1" applyBorder="1" applyAlignment="1">
      <alignment horizontal="left" vertical="top" wrapText="1"/>
    </xf>
    <xf numFmtId="0" fontId="41" fillId="25" borderId="14" xfId="0" applyFont="1" applyFill="1" applyBorder="1" applyAlignment="1">
      <alignment horizontal="center" wrapText="1"/>
    </xf>
    <xf numFmtId="0" fontId="41" fillId="25" borderId="11" xfId="0" applyFont="1" applyFill="1" applyBorder="1" applyAlignment="1">
      <alignment horizontal="center" wrapText="1"/>
    </xf>
    <xf numFmtId="0" fontId="41" fillId="0" borderId="14" xfId="0" applyFont="1" applyBorder="1" applyAlignment="1">
      <alignment horizontal="center" wrapText="1"/>
    </xf>
    <xf numFmtId="0" fontId="41" fillId="0" borderId="11" xfId="0" applyFont="1" applyBorder="1" applyAlignment="1">
      <alignment horizontal="center" wrapText="1"/>
    </xf>
    <xf numFmtId="0" fontId="46" fillId="19" borderId="10" xfId="0" applyFont="1" applyFill="1" applyBorder="1" applyAlignment="1">
      <alignment horizontal="center" wrapText="1"/>
    </xf>
    <xf numFmtId="0" fontId="46" fillId="0" borderId="10" xfId="0" applyFont="1" applyBorder="1" applyAlignment="1">
      <alignment horizontal="center" wrapText="1"/>
    </xf>
    <xf numFmtId="0" fontId="46" fillId="0" borderId="10" xfId="0" applyFont="1" applyFill="1" applyBorder="1" applyAlignment="1">
      <alignment horizontal="center" wrapText="1"/>
    </xf>
    <xf numFmtId="0" fontId="40" fillId="21" borderId="10" xfId="0" applyFont="1" applyFill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0" fontId="40" fillId="20" borderId="10" xfId="0" applyFont="1" applyFill="1" applyBorder="1" applyAlignment="1">
      <alignment horizontal="center"/>
    </xf>
    <xf numFmtId="0" fontId="40" fillId="19" borderId="10" xfId="0" applyFont="1" applyFill="1" applyBorder="1" applyAlignment="1">
      <alignment horizontal="center" wrapText="1"/>
    </xf>
    <xf numFmtId="0" fontId="40" fillId="20" borderId="10" xfId="0" applyFont="1" applyFill="1" applyBorder="1" applyAlignment="1">
      <alignment horizontal="center" wrapText="1"/>
    </xf>
  </cellXfs>
  <cellStyles count="5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2" xfId="38" xr:uid="{00000000-0005-0000-0000-000026000000}"/>
    <cellStyle name="Normal 3" xfId="39" xr:uid="{00000000-0005-0000-0000-000027000000}"/>
    <cellStyle name="Normal 3 2" xfId="40" xr:uid="{00000000-0005-0000-0000-000028000000}"/>
    <cellStyle name="Normal 4" xfId="41" xr:uid="{00000000-0005-0000-0000-000029000000}"/>
    <cellStyle name="Normal 4 2" xfId="42" xr:uid="{00000000-0005-0000-0000-00002A000000}"/>
    <cellStyle name="Normal 5" xfId="43" xr:uid="{00000000-0005-0000-0000-00002B000000}"/>
    <cellStyle name="Note 2" xfId="44" xr:uid="{00000000-0005-0000-0000-00002C000000}"/>
    <cellStyle name="Note 2 2" xfId="45" xr:uid="{00000000-0005-0000-0000-00002D000000}"/>
    <cellStyle name="Output 2" xfId="46" xr:uid="{00000000-0005-0000-0000-00002E000000}"/>
    <cellStyle name="Title 2" xfId="47" xr:uid="{00000000-0005-0000-0000-00002F000000}"/>
    <cellStyle name="Total 2" xfId="48" xr:uid="{00000000-0005-0000-0000-000030000000}"/>
    <cellStyle name="Warning Text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opLeftCell="A4" workbookViewId="0">
      <selection activeCell="F21" sqref="F21"/>
    </sheetView>
  </sheetViews>
  <sheetFormatPr defaultRowHeight="15" x14ac:dyDescent="0.25"/>
  <cols>
    <col min="1" max="1" width="79.85546875" customWidth="1"/>
    <col min="2" max="2" width="35.85546875" customWidth="1"/>
  </cols>
  <sheetData>
    <row r="1" spans="1:5" x14ac:dyDescent="0.25">
      <c r="B1" s="66" t="s">
        <v>264</v>
      </c>
      <c r="C1" s="16"/>
    </row>
    <row r="2" spans="1:5" x14ac:dyDescent="0.25">
      <c r="B2" s="66" t="s">
        <v>346</v>
      </c>
      <c r="C2" s="16"/>
    </row>
    <row r="3" spans="1:5" x14ac:dyDescent="0.25">
      <c r="B3" s="66"/>
      <c r="C3" s="16"/>
    </row>
    <row r="4" spans="1:5" x14ac:dyDescent="0.25">
      <c r="B4" s="66" t="s">
        <v>272</v>
      </c>
      <c r="C4" s="16"/>
    </row>
    <row r="5" spans="1:5" x14ac:dyDescent="0.25">
      <c r="A5" s="44" t="s">
        <v>318</v>
      </c>
      <c r="B5" s="45"/>
    </row>
    <row r="6" spans="1:5" ht="15.75" x14ac:dyDescent="0.25">
      <c r="A6" s="46"/>
      <c r="B6" s="47" t="s">
        <v>319</v>
      </c>
      <c r="E6" s="19"/>
    </row>
    <row r="7" spans="1:5" x14ac:dyDescent="0.25">
      <c r="A7" s="48" t="s">
        <v>103</v>
      </c>
      <c r="B7" s="49">
        <f>SUM(B8+B9+B10+B14)</f>
        <v>46014.764999999992</v>
      </c>
    </row>
    <row r="8" spans="1:5" x14ac:dyDescent="0.25">
      <c r="A8" s="50" t="s">
        <v>105</v>
      </c>
      <c r="B8" s="49">
        <v>22683.8</v>
      </c>
    </row>
    <row r="9" spans="1:5" x14ac:dyDescent="0.25">
      <c r="A9" s="50" t="s">
        <v>1</v>
      </c>
      <c r="B9" s="49">
        <v>4089.518</v>
      </c>
    </row>
    <row r="10" spans="1:5" x14ac:dyDescent="0.25">
      <c r="A10" s="50" t="s">
        <v>2</v>
      </c>
      <c r="B10" s="49">
        <f>SUM(B11:B13)</f>
        <v>18836.846999999998</v>
      </c>
    </row>
    <row r="11" spans="1:5" x14ac:dyDescent="0.25">
      <c r="A11" s="51" t="s">
        <v>228</v>
      </c>
      <c r="B11" s="52">
        <v>6773.3729999999996</v>
      </c>
    </row>
    <row r="12" spans="1:5" x14ac:dyDescent="0.25">
      <c r="A12" s="51" t="s">
        <v>250</v>
      </c>
      <c r="B12" s="52">
        <v>11199.656999999999</v>
      </c>
    </row>
    <row r="13" spans="1:5" x14ac:dyDescent="0.25">
      <c r="A13" s="51" t="s">
        <v>67</v>
      </c>
      <c r="B13" s="52">
        <v>863.81700000000001</v>
      </c>
    </row>
    <row r="14" spans="1:5" x14ac:dyDescent="0.25">
      <c r="A14" s="50" t="s">
        <v>279</v>
      </c>
      <c r="B14" s="49">
        <v>404.6</v>
      </c>
    </row>
    <row r="15" spans="1:5" x14ac:dyDescent="0.25">
      <c r="A15" s="48" t="s">
        <v>104</v>
      </c>
      <c r="B15" s="49">
        <f>B16+B17</f>
        <v>45238.434000000001</v>
      </c>
    </row>
    <row r="16" spans="1:5" x14ac:dyDescent="0.25">
      <c r="A16" s="51" t="s">
        <v>229</v>
      </c>
      <c r="B16" s="52">
        <v>3286.6579999999999</v>
      </c>
    </row>
    <row r="17" spans="1:2" x14ac:dyDescent="0.25">
      <c r="A17" s="51" t="s">
        <v>230</v>
      </c>
      <c r="B17" s="53">
        <v>41951.775999999998</v>
      </c>
    </row>
    <row r="18" spans="1:2" x14ac:dyDescent="0.25">
      <c r="A18" s="48" t="s">
        <v>106</v>
      </c>
      <c r="B18" s="49">
        <f>SUM(B7-B15)</f>
        <v>776.33099999999104</v>
      </c>
    </row>
    <row r="19" spans="1:2" x14ac:dyDescent="0.25">
      <c r="A19" s="48" t="s">
        <v>107</v>
      </c>
      <c r="B19" s="49">
        <f>B20+B21+B22+B28+B31+B32</f>
        <v>-6504.880000000001</v>
      </c>
    </row>
    <row r="20" spans="1:2" x14ac:dyDescent="0.25">
      <c r="A20" s="48" t="s">
        <v>190</v>
      </c>
      <c r="B20" s="49"/>
    </row>
    <row r="21" spans="1:2" x14ac:dyDescent="0.25">
      <c r="A21" s="48" t="s">
        <v>191</v>
      </c>
      <c r="B21" s="49">
        <v>-14969.11</v>
      </c>
    </row>
    <row r="22" spans="1:2" x14ac:dyDescent="0.25">
      <c r="A22" s="48" t="s">
        <v>265</v>
      </c>
      <c r="B22" s="49">
        <f>SUM(B23:B27)</f>
        <v>9115.0959999999995</v>
      </c>
    </row>
    <row r="23" spans="1:2" x14ac:dyDescent="0.25">
      <c r="A23" s="54" t="s">
        <v>347</v>
      </c>
      <c r="B23" s="53">
        <v>985</v>
      </c>
    </row>
    <row r="24" spans="1:2" x14ac:dyDescent="0.25">
      <c r="A24" s="54" t="s">
        <v>351</v>
      </c>
      <c r="B24" s="53">
        <v>935</v>
      </c>
    </row>
    <row r="25" spans="1:2" x14ac:dyDescent="0.25">
      <c r="A25" s="54" t="s">
        <v>352</v>
      </c>
      <c r="B25" s="53">
        <v>6509</v>
      </c>
    </row>
    <row r="26" spans="1:2" x14ac:dyDescent="0.25">
      <c r="A26" s="54" t="s">
        <v>354</v>
      </c>
      <c r="B26" s="52">
        <v>244.732</v>
      </c>
    </row>
    <row r="27" spans="1:2" x14ac:dyDescent="0.25">
      <c r="A27" s="54" t="s">
        <v>353</v>
      </c>
      <c r="B27" s="52">
        <v>441.36399999999998</v>
      </c>
    </row>
    <row r="28" spans="1:2" x14ac:dyDescent="0.25">
      <c r="A28" s="48" t="s">
        <v>233</v>
      </c>
      <c r="B28" s="49">
        <f>SUM(B29:B30)</f>
        <v>-416.36599999999999</v>
      </c>
    </row>
    <row r="29" spans="1:2" x14ac:dyDescent="0.25">
      <c r="A29" s="54" t="s">
        <v>349</v>
      </c>
      <c r="B29" s="53">
        <v>-193.25200000000001</v>
      </c>
    </row>
    <row r="30" spans="1:2" x14ac:dyDescent="0.25">
      <c r="A30" s="54" t="s">
        <v>350</v>
      </c>
      <c r="B30" s="53">
        <v>-223.114</v>
      </c>
    </row>
    <row r="31" spans="1:2" x14ac:dyDescent="0.25">
      <c r="A31" s="48" t="s">
        <v>189</v>
      </c>
      <c r="B31" s="49">
        <v>0.5</v>
      </c>
    </row>
    <row r="32" spans="1:2" x14ac:dyDescent="0.25">
      <c r="A32" s="48" t="s">
        <v>234</v>
      </c>
      <c r="B32" s="49">
        <v>-235</v>
      </c>
    </row>
    <row r="33" spans="1:2" x14ac:dyDescent="0.25">
      <c r="A33" s="48" t="s">
        <v>110</v>
      </c>
      <c r="B33" s="49">
        <f>SUM(B18+B19)</f>
        <v>-5728.54900000001</v>
      </c>
    </row>
    <row r="34" spans="1:2" x14ac:dyDescent="0.25">
      <c r="A34" s="48" t="s">
        <v>111</v>
      </c>
      <c r="B34" s="49">
        <f>B35+B37</f>
        <v>2752</v>
      </c>
    </row>
    <row r="35" spans="1:2" x14ac:dyDescent="0.25">
      <c r="A35" s="48" t="s">
        <v>235</v>
      </c>
      <c r="B35" s="49">
        <f>SUM(B36:B36)</f>
        <v>4000</v>
      </c>
    </row>
    <row r="36" spans="1:2" x14ac:dyDescent="0.25">
      <c r="A36" s="51" t="s">
        <v>348</v>
      </c>
      <c r="B36" s="53">
        <v>4000</v>
      </c>
    </row>
    <row r="37" spans="1:2" x14ac:dyDescent="0.25">
      <c r="A37" s="48" t="s">
        <v>237</v>
      </c>
      <c r="B37" s="49">
        <v>-1248</v>
      </c>
    </row>
    <row r="38" spans="1:2" x14ac:dyDescent="0.25">
      <c r="A38" s="48" t="s">
        <v>236</v>
      </c>
      <c r="B38" s="49">
        <v>-2084.2449999999999</v>
      </c>
    </row>
    <row r="39" spans="1:2" x14ac:dyDescent="0.25">
      <c r="A39" s="48" t="s">
        <v>309</v>
      </c>
      <c r="B39" s="49">
        <v>892.30399999999997</v>
      </c>
    </row>
    <row r="40" spans="1:2" x14ac:dyDescent="0.25">
      <c r="A40" s="48" t="s">
        <v>308</v>
      </c>
      <c r="B40" s="49">
        <f>SUM(B33+B34-B38+B39)</f>
        <v>-1.0118128557223827E-11</v>
      </c>
    </row>
    <row r="41" spans="1:2" x14ac:dyDescent="0.25">
      <c r="A41" s="55"/>
      <c r="B41" s="56"/>
    </row>
    <row r="42" spans="1:2" x14ac:dyDescent="0.25">
      <c r="A42" s="57" t="s">
        <v>108</v>
      </c>
      <c r="B42" s="57"/>
    </row>
    <row r="43" spans="1:2" x14ac:dyDescent="0.25">
      <c r="A43" s="57" t="s">
        <v>109</v>
      </c>
      <c r="B43" s="57"/>
    </row>
    <row r="44" spans="1:2" x14ac:dyDescent="0.25">
      <c r="A44" s="58"/>
      <c r="B44" s="58"/>
    </row>
  </sheetData>
  <phoneticPr fontId="28" type="noConversion"/>
  <pageMargins left="1.299212598425197" right="1.299212598425197" top="0.74803149606299213" bottom="0.7480314960629921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7"/>
  <sheetViews>
    <sheetView topLeftCell="A19" workbookViewId="0">
      <selection activeCell="H14" sqref="H14"/>
    </sheetView>
  </sheetViews>
  <sheetFormatPr defaultRowHeight="15" x14ac:dyDescent="0.25"/>
  <cols>
    <col min="1" max="1" width="51.5703125" customWidth="1"/>
    <col min="2" max="2" width="20.7109375" customWidth="1"/>
    <col min="3" max="3" width="19.42578125" customWidth="1"/>
    <col min="4" max="4" width="23.85546875" customWidth="1"/>
  </cols>
  <sheetData>
    <row r="1" spans="1:12" x14ac:dyDescent="0.25">
      <c r="D1" s="66" t="s">
        <v>112</v>
      </c>
    </row>
    <row r="2" spans="1:12" x14ac:dyDescent="0.25">
      <c r="D2" s="66" t="s">
        <v>346</v>
      </c>
    </row>
    <row r="3" spans="1:12" x14ac:dyDescent="0.25">
      <c r="D3" s="66"/>
    </row>
    <row r="4" spans="1:12" x14ac:dyDescent="0.25">
      <c r="D4" s="66" t="s">
        <v>273</v>
      </c>
    </row>
    <row r="5" spans="1:12" x14ac:dyDescent="0.25">
      <c r="A5" s="44" t="s">
        <v>320</v>
      </c>
      <c r="B5" s="44"/>
      <c r="C5" s="44"/>
      <c r="D5" s="44"/>
    </row>
    <row r="6" spans="1:12" s="1" customFormat="1" x14ac:dyDescent="0.25">
      <c r="A6" s="60"/>
      <c r="B6" s="135" t="s">
        <v>238</v>
      </c>
      <c r="C6" s="135" t="s">
        <v>239</v>
      </c>
      <c r="D6" s="135" t="s">
        <v>240</v>
      </c>
    </row>
    <row r="7" spans="1:12" x14ac:dyDescent="0.25">
      <c r="A7" s="61" t="s">
        <v>113</v>
      </c>
      <c r="B7" s="136"/>
      <c r="C7" s="136"/>
      <c r="D7" s="136"/>
    </row>
    <row r="8" spans="1:12" s="8" customFormat="1" ht="14.25" x14ac:dyDescent="0.2">
      <c r="A8" s="62" t="s">
        <v>114</v>
      </c>
      <c r="B8" s="63">
        <f>SUM(B9:B13)</f>
        <v>3628.17</v>
      </c>
      <c r="C8" s="63">
        <f>SUM(C9:C13)</f>
        <v>78</v>
      </c>
      <c r="D8" s="63">
        <f>SUM(D9:D13)</f>
        <v>3706.17</v>
      </c>
      <c r="E8" s="5"/>
      <c r="F8" s="5"/>
      <c r="G8" s="5"/>
      <c r="H8" s="6"/>
      <c r="I8" s="6"/>
      <c r="J8" s="6"/>
      <c r="K8" s="7"/>
      <c r="L8" s="7"/>
    </row>
    <row r="9" spans="1:12" x14ac:dyDescent="0.25">
      <c r="A9" s="64" t="s">
        <v>115</v>
      </c>
      <c r="B9" s="65">
        <v>302.17</v>
      </c>
      <c r="C9" s="65">
        <v>21</v>
      </c>
      <c r="D9" s="65">
        <f>B9+C9</f>
        <v>323.17</v>
      </c>
      <c r="E9" s="9"/>
      <c r="F9" s="10"/>
      <c r="G9" s="10"/>
      <c r="H9" s="11"/>
      <c r="I9" s="11"/>
      <c r="J9" s="11"/>
      <c r="K9" s="4"/>
      <c r="L9" s="4"/>
    </row>
    <row r="10" spans="1:12" x14ac:dyDescent="0.25">
      <c r="A10" s="64" t="s">
        <v>116</v>
      </c>
      <c r="B10" s="65">
        <v>3226</v>
      </c>
      <c r="C10" s="65"/>
      <c r="D10" s="65">
        <f t="shared" ref="D10:D54" si="0">B10+C10</f>
        <v>3226</v>
      </c>
      <c r="E10" s="9"/>
      <c r="F10" s="10"/>
      <c r="G10" s="10"/>
      <c r="H10" s="11"/>
      <c r="I10" s="11"/>
      <c r="J10" s="11"/>
      <c r="K10" s="4"/>
      <c r="L10" s="4"/>
    </row>
    <row r="11" spans="1:12" x14ac:dyDescent="0.25">
      <c r="A11" s="64" t="s">
        <v>117</v>
      </c>
      <c r="B11" s="65">
        <v>100</v>
      </c>
      <c r="C11" s="65"/>
      <c r="D11" s="65">
        <f t="shared" si="0"/>
        <v>100</v>
      </c>
      <c r="E11" s="9"/>
      <c r="F11" s="10"/>
      <c r="G11" s="10"/>
      <c r="H11" s="11"/>
      <c r="I11" s="11"/>
      <c r="J11" s="11"/>
      <c r="K11" s="4"/>
      <c r="L11" s="4"/>
    </row>
    <row r="12" spans="1:12" x14ac:dyDescent="0.25">
      <c r="A12" s="64" t="s">
        <v>317</v>
      </c>
      <c r="B12" s="65">
        <v>0</v>
      </c>
      <c r="C12" s="65"/>
      <c r="D12" s="65">
        <f>SUM(B12:C12)</f>
        <v>0</v>
      </c>
      <c r="E12" s="9"/>
      <c r="F12" s="10"/>
      <c r="G12" s="10"/>
      <c r="H12" s="11"/>
      <c r="I12" s="11"/>
      <c r="J12" s="11"/>
      <c r="K12" s="4"/>
      <c r="L12" s="4"/>
    </row>
    <row r="13" spans="1:12" x14ac:dyDescent="0.25">
      <c r="A13" s="64" t="s">
        <v>118</v>
      </c>
      <c r="B13" s="65"/>
      <c r="C13" s="65">
        <v>57</v>
      </c>
      <c r="D13" s="65">
        <f t="shared" si="0"/>
        <v>57</v>
      </c>
      <c r="E13" s="9"/>
      <c r="F13" s="10"/>
      <c r="G13" s="10"/>
      <c r="H13" s="11"/>
      <c r="I13" s="11"/>
      <c r="J13" s="11"/>
      <c r="K13" s="4"/>
      <c r="L13" s="4"/>
    </row>
    <row r="14" spans="1:12" x14ac:dyDescent="0.25">
      <c r="A14" s="62" t="s">
        <v>119</v>
      </c>
      <c r="B14" s="63"/>
      <c r="C14" s="63"/>
      <c r="D14" s="63">
        <f>B14+C14</f>
        <v>0</v>
      </c>
      <c r="E14" s="9"/>
      <c r="F14" s="10"/>
      <c r="G14" s="10"/>
      <c r="H14" s="11"/>
      <c r="I14" s="11"/>
      <c r="J14" s="11"/>
      <c r="K14" s="4"/>
      <c r="L14" s="4"/>
    </row>
    <row r="15" spans="1:12" x14ac:dyDescent="0.25">
      <c r="A15" s="62" t="s">
        <v>120</v>
      </c>
      <c r="B15" s="63">
        <v>26</v>
      </c>
      <c r="C15" s="63"/>
      <c r="D15" s="63">
        <f>B15+C15</f>
        <v>26</v>
      </c>
      <c r="E15" s="9"/>
      <c r="F15" s="10"/>
      <c r="G15" s="10"/>
      <c r="H15" s="11"/>
      <c r="I15" s="11"/>
      <c r="J15" s="11"/>
      <c r="K15" s="4"/>
      <c r="L15" s="4"/>
    </row>
    <row r="16" spans="1:12" s="8" customFormat="1" ht="14.25" x14ac:dyDescent="0.2">
      <c r="A16" s="62" t="s">
        <v>121</v>
      </c>
      <c r="B16" s="63">
        <f>SUM(B17:B25)</f>
        <v>702.84900000000005</v>
      </c>
      <c r="C16" s="63">
        <f>SUM(C17:C25)</f>
        <v>836.02</v>
      </c>
      <c r="D16" s="63">
        <f>SUM(D17:D25)</f>
        <v>1538.8690000000001</v>
      </c>
      <c r="E16" s="6"/>
      <c r="F16" s="6"/>
      <c r="G16" s="6"/>
      <c r="H16" s="6"/>
      <c r="I16" s="6"/>
      <c r="J16" s="6"/>
      <c r="K16" s="7"/>
      <c r="L16" s="7"/>
    </row>
    <row r="17" spans="1:12" s="8" customFormat="1" x14ac:dyDescent="0.25">
      <c r="A17" s="64" t="s">
        <v>122</v>
      </c>
      <c r="B17" s="65">
        <v>1.2</v>
      </c>
      <c r="C17" s="65"/>
      <c r="D17" s="65">
        <f t="shared" si="0"/>
        <v>1.2</v>
      </c>
      <c r="E17" s="12"/>
      <c r="F17" s="12"/>
      <c r="G17" s="12"/>
      <c r="H17" s="12"/>
      <c r="I17" s="12"/>
      <c r="J17" s="12"/>
      <c r="K17" s="7"/>
      <c r="L17" s="7"/>
    </row>
    <row r="18" spans="1:12" s="8" customFormat="1" x14ac:dyDescent="0.25">
      <c r="A18" s="64" t="s">
        <v>123</v>
      </c>
      <c r="B18" s="65">
        <v>5.72</v>
      </c>
      <c r="C18" s="65"/>
      <c r="D18" s="65">
        <f t="shared" si="0"/>
        <v>5.72</v>
      </c>
      <c r="E18" s="10"/>
      <c r="F18" s="10"/>
      <c r="G18" s="10"/>
      <c r="H18" s="11"/>
      <c r="I18" s="13"/>
      <c r="J18" s="13"/>
      <c r="K18" s="7"/>
      <c r="L18" s="7"/>
    </row>
    <row r="19" spans="1:12" x14ac:dyDescent="0.25">
      <c r="A19" s="64" t="s">
        <v>125</v>
      </c>
      <c r="B19" s="65">
        <v>492.07799999999997</v>
      </c>
      <c r="C19" s="65"/>
      <c r="D19" s="65">
        <f t="shared" si="0"/>
        <v>492.07799999999997</v>
      </c>
      <c r="E19" s="10"/>
      <c r="F19" s="10"/>
      <c r="G19" s="10"/>
      <c r="H19" s="11"/>
      <c r="I19" s="13"/>
      <c r="J19" s="13"/>
      <c r="K19" s="4"/>
      <c r="L19" s="4"/>
    </row>
    <row r="20" spans="1:12" x14ac:dyDescent="0.25">
      <c r="A20" s="64" t="s">
        <v>126</v>
      </c>
      <c r="B20" s="65"/>
      <c r="C20" s="65">
        <v>750</v>
      </c>
      <c r="D20" s="65">
        <f t="shared" si="0"/>
        <v>750</v>
      </c>
      <c r="E20" s="10"/>
      <c r="F20" s="16"/>
      <c r="G20" s="16"/>
      <c r="H20" s="11"/>
      <c r="I20" s="13"/>
      <c r="J20" s="13"/>
      <c r="K20" s="4"/>
      <c r="L20" s="4"/>
    </row>
    <row r="21" spans="1:12" x14ac:dyDescent="0.25">
      <c r="A21" s="64" t="s">
        <v>124</v>
      </c>
      <c r="B21" s="65"/>
      <c r="C21" s="65">
        <v>5</v>
      </c>
      <c r="D21" s="65">
        <f>SUM(B21:C21)</f>
        <v>5</v>
      </c>
      <c r="E21" s="10"/>
      <c r="F21" s="16"/>
      <c r="G21" s="16"/>
      <c r="H21" s="11"/>
      <c r="I21" s="13"/>
      <c r="J21" s="13"/>
      <c r="K21" s="4"/>
      <c r="L21" s="4"/>
    </row>
    <row r="22" spans="1:12" x14ac:dyDescent="0.25">
      <c r="A22" s="64" t="s">
        <v>127</v>
      </c>
      <c r="B22" s="65"/>
      <c r="C22" s="65">
        <v>2.5449999999999999</v>
      </c>
      <c r="D22" s="65">
        <f t="shared" si="0"/>
        <v>2.5449999999999999</v>
      </c>
      <c r="E22" s="10"/>
      <c r="F22" s="16"/>
      <c r="G22" s="16"/>
      <c r="H22" s="11"/>
      <c r="I22" s="13"/>
      <c r="J22" s="13"/>
      <c r="K22" s="4"/>
      <c r="L22" s="4"/>
    </row>
    <row r="23" spans="1:12" x14ac:dyDescent="0.25">
      <c r="A23" s="64" t="s">
        <v>278</v>
      </c>
      <c r="B23" s="65">
        <v>144.94900000000001</v>
      </c>
      <c r="C23" s="65"/>
      <c r="D23" s="65">
        <f>SUM(B23:C23)</f>
        <v>144.94900000000001</v>
      </c>
      <c r="E23" s="10"/>
      <c r="F23" s="16"/>
      <c r="G23" s="16"/>
      <c r="H23" s="11"/>
      <c r="I23" s="13"/>
      <c r="J23" s="13"/>
      <c r="K23" s="4"/>
      <c r="L23" s="4"/>
    </row>
    <row r="24" spans="1:12" x14ac:dyDescent="0.25">
      <c r="A24" s="64" t="s">
        <v>303</v>
      </c>
      <c r="B24" s="65">
        <v>28.542000000000002</v>
      </c>
      <c r="C24" s="65">
        <v>78.474999999999994</v>
      </c>
      <c r="D24" s="65">
        <f>SUM(B24:C24)</f>
        <v>107.017</v>
      </c>
      <c r="E24" s="10"/>
      <c r="F24" s="16"/>
      <c r="G24" s="16"/>
      <c r="H24" s="11"/>
      <c r="I24" s="13"/>
      <c r="J24" s="13"/>
      <c r="K24" s="4"/>
      <c r="L24" s="4"/>
    </row>
    <row r="25" spans="1:12" x14ac:dyDescent="0.25">
      <c r="A25" s="64" t="s">
        <v>128</v>
      </c>
      <c r="B25" s="65">
        <v>30.36</v>
      </c>
      <c r="C25" s="65"/>
      <c r="D25" s="65">
        <f t="shared" si="0"/>
        <v>30.36</v>
      </c>
      <c r="E25" s="10"/>
      <c r="F25" s="10"/>
      <c r="G25" s="10"/>
      <c r="H25" s="11"/>
      <c r="I25" s="13"/>
      <c r="J25" s="13"/>
      <c r="K25" s="4"/>
      <c r="L25" s="4"/>
    </row>
    <row r="26" spans="1:12" x14ac:dyDescent="0.25">
      <c r="A26" s="62" t="s">
        <v>129</v>
      </c>
      <c r="B26" s="63">
        <f>SUM(B27:B30)</f>
        <v>3166.2159999999999</v>
      </c>
      <c r="C26" s="63">
        <f>SUM(C27:C30)</f>
        <v>32.497999999999998</v>
      </c>
      <c r="D26" s="63">
        <f>SUM(D27:D30)</f>
        <v>3198.7139999999999</v>
      </c>
      <c r="E26" s="10"/>
      <c r="F26" s="10"/>
      <c r="G26" s="10"/>
      <c r="H26" s="11"/>
      <c r="I26" s="13"/>
      <c r="J26" s="13"/>
      <c r="K26" s="4"/>
      <c r="L26" s="4"/>
    </row>
    <row r="27" spans="1:12" s="8" customFormat="1" x14ac:dyDescent="0.25">
      <c r="A27" s="64" t="s">
        <v>130</v>
      </c>
      <c r="B27" s="65">
        <v>146.08000000000001</v>
      </c>
      <c r="C27" s="65"/>
      <c r="D27" s="65">
        <f t="shared" si="0"/>
        <v>146.08000000000001</v>
      </c>
      <c r="E27" s="13"/>
      <c r="F27" s="13"/>
      <c r="G27" s="13"/>
      <c r="H27" s="13"/>
      <c r="I27" s="13"/>
      <c r="J27" s="13"/>
      <c r="K27" s="7"/>
      <c r="L27" s="7"/>
    </row>
    <row r="28" spans="1:12" s="8" customFormat="1" x14ac:dyDescent="0.25">
      <c r="A28" s="64" t="s">
        <v>304</v>
      </c>
      <c r="B28" s="65">
        <v>22.765999999999998</v>
      </c>
      <c r="C28" s="65">
        <v>32.497999999999998</v>
      </c>
      <c r="D28" s="65">
        <f>SUM(B28:C28)</f>
        <v>55.263999999999996</v>
      </c>
      <c r="E28" s="13"/>
      <c r="F28" s="13"/>
      <c r="G28" s="13"/>
      <c r="H28" s="13"/>
      <c r="I28" s="13"/>
      <c r="J28" s="13"/>
      <c r="K28" s="7"/>
      <c r="L28" s="7"/>
    </row>
    <row r="29" spans="1:12" x14ac:dyDescent="0.25">
      <c r="A29" s="64" t="s">
        <v>131</v>
      </c>
      <c r="B29" s="65">
        <v>2928.37</v>
      </c>
      <c r="C29" s="65"/>
      <c r="D29" s="65">
        <f t="shared" si="0"/>
        <v>2928.37</v>
      </c>
      <c r="E29" s="10"/>
      <c r="F29" s="10"/>
      <c r="G29" s="10"/>
      <c r="H29" s="11"/>
      <c r="I29" s="11"/>
      <c r="J29" s="11"/>
      <c r="K29" s="4"/>
      <c r="L29" s="4"/>
    </row>
    <row r="30" spans="1:12" x14ac:dyDescent="0.25">
      <c r="A30" s="64" t="s">
        <v>132</v>
      </c>
      <c r="B30" s="65">
        <v>69</v>
      </c>
      <c r="C30" s="65"/>
      <c r="D30" s="65">
        <f t="shared" si="0"/>
        <v>69</v>
      </c>
      <c r="E30" s="10"/>
      <c r="F30" s="10"/>
      <c r="G30" s="10"/>
      <c r="H30" s="11"/>
      <c r="I30" s="11"/>
      <c r="J30" s="11"/>
      <c r="K30" s="4"/>
      <c r="L30" s="4"/>
    </row>
    <row r="31" spans="1:12" x14ac:dyDescent="0.25">
      <c r="A31" s="62" t="s">
        <v>251</v>
      </c>
      <c r="B31" s="63">
        <f>SUM(B32:B35)</f>
        <v>1191.0940000000001</v>
      </c>
      <c r="C31" s="63">
        <f>SUM(C32:C35)</f>
        <v>50.5</v>
      </c>
      <c r="D31" s="63">
        <f>SUM(D32:D35)</f>
        <v>1241.5940000000001</v>
      </c>
      <c r="E31" s="10"/>
      <c r="F31" s="10"/>
      <c r="G31" s="10"/>
      <c r="H31" s="11"/>
      <c r="I31" s="11"/>
      <c r="J31" s="11"/>
      <c r="K31" s="4"/>
      <c r="L31" s="4"/>
    </row>
    <row r="32" spans="1:12" ht="13.5" customHeight="1" x14ac:dyDescent="0.25">
      <c r="A32" s="64" t="s">
        <v>133</v>
      </c>
      <c r="B32" s="65">
        <v>401.69499999999999</v>
      </c>
      <c r="C32" s="65">
        <v>50</v>
      </c>
      <c r="D32" s="65">
        <f t="shared" si="0"/>
        <v>451.69499999999999</v>
      </c>
      <c r="E32" s="10"/>
      <c r="F32" s="10"/>
      <c r="G32" s="10"/>
      <c r="H32" s="11"/>
      <c r="I32" s="11"/>
      <c r="J32" s="11"/>
      <c r="K32" s="4"/>
      <c r="L32" s="4"/>
    </row>
    <row r="33" spans="1:12" s="8" customFormat="1" x14ac:dyDescent="0.25">
      <c r="A33" s="64" t="s">
        <v>134</v>
      </c>
      <c r="B33" s="65">
        <v>20.77</v>
      </c>
      <c r="C33" s="65"/>
      <c r="D33" s="65">
        <f t="shared" si="0"/>
        <v>20.77</v>
      </c>
      <c r="E33" s="6"/>
      <c r="F33" s="6"/>
      <c r="G33" s="6"/>
      <c r="H33" s="6"/>
      <c r="I33" s="6"/>
      <c r="J33" s="6"/>
      <c r="K33" s="7"/>
      <c r="L33" s="7"/>
    </row>
    <row r="34" spans="1:12" x14ac:dyDescent="0.25">
      <c r="A34" s="64" t="s">
        <v>135</v>
      </c>
      <c r="B34" s="65">
        <v>386.565</v>
      </c>
      <c r="C34" s="65"/>
      <c r="D34" s="65">
        <f t="shared" si="0"/>
        <v>386.565</v>
      </c>
      <c r="E34" s="9"/>
      <c r="F34" s="10"/>
      <c r="G34" s="10"/>
      <c r="H34" s="11"/>
      <c r="I34" s="11"/>
      <c r="J34" s="11"/>
      <c r="K34" s="4"/>
      <c r="L34" s="4"/>
    </row>
    <row r="35" spans="1:12" x14ac:dyDescent="0.25">
      <c r="A35" s="64" t="s">
        <v>136</v>
      </c>
      <c r="B35" s="65">
        <v>382.06400000000002</v>
      </c>
      <c r="C35" s="65">
        <v>0.5</v>
      </c>
      <c r="D35" s="65">
        <f t="shared" si="0"/>
        <v>382.56400000000002</v>
      </c>
      <c r="E35" s="9"/>
      <c r="F35" s="10"/>
      <c r="G35" s="10"/>
      <c r="H35" s="11"/>
      <c r="I35" s="11"/>
      <c r="J35" s="11"/>
      <c r="K35" s="4"/>
      <c r="L35" s="4"/>
    </row>
    <row r="36" spans="1:12" x14ac:dyDescent="0.25">
      <c r="A36" s="62" t="s">
        <v>137</v>
      </c>
      <c r="B36" s="63"/>
      <c r="C36" s="63"/>
      <c r="D36" s="63">
        <f>SUM(B36:C36)</f>
        <v>0</v>
      </c>
      <c r="E36" s="9"/>
      <c r="F36" s="10"/>
      <c r="G36" s="10"/>
      <c r="H36" s="11"/>
      <c r="I36" s="11"/>
      <c r="J36" s="11"/>
      <c r="K36" s="4"/>
      <c r="L36" s="4"/>
    </row>
    <row r="37" spans="1:12" x14ac:dyDescent="0.25">
      <c r="A37" s="62" t="s">
        <v>148</v>
      </c>
      <c r="B37" s="63">
        <f>SUM(B38:B49)</f>
        <v>4336.125</v>
      </c>
      <c r="C37" s="63">
        <f>SUM(C38:C49)</f>
        <v>580</v>
      </c>
      <c r="D37" s="63">
        <f>SUM(D38:D49)</f>
        <v>4916.125</v>
      </c>
      <c r="E37" s="9"/>
      <c r="F37" s="10"/>
      <c r="G37" s="10"/>
      <c r="H37" s="11"/>
      <c r="I37" s="11"/>
      <c r="J37" s="11"/>
      <c r="K37" s="4"/>
      <c r="L37" s="4"/>
    </row>
    <row r="38" spans="1:12" x14ac:dyDescent="0.25">
      <c r="A38" s="64" t="s">
        <v>138</v>
      </c>
      <c r="B38" s="65">
        <v>1128.2239999999999</v>
      </c>
      <c r="C38" s="65"/>
      <c r="D38" s="65">
        <f t="shared" si="0"/>
        <v>1128.2239999999999</v>
      </c>
      <c r="E38" s="9"/>
      <c r="F38" s="10"/>
      <c r="G38" s="10"/>
      <c r="H38" s="11"/>
      <c r="I38" s="11"/>
      <c r="J38" s="11"/>
      <c r="K38" s="4"/>
      <c r="L38" s="4"/>
    </row>
    <row r="39" spans="1:12" s="8" customFormat="1" x14ac:dyDescent="0.25">
      <c r="A39" s="64" t="s">
        <v>139</v>
      </c>
      <c r="B39" s="53"/>
      <c r="C39" s="65">
        <v>560</v>
      </c>
      <c r="D39" s="65">
        <f t="shared" si="0"/>
        <v>560</v>
      </c>
      <c r="E39" s="6"/>
      <c r="F39" s="6"/>
      <c r="G39" s="6"/>
      <c r="H39" s="6"/>
      <c r="I39" s="6"/>
      <c r="J39" s="6"/>
      <c r="K39" s="7"/>
      <c r="L39" s="7"/>
    </row>
    <row r="40" spans="1:12" s="8" customFormat="1" x14ac:dyDescent="0.25">
      <c r="A40" s="64" t="s">
        <v>345</v>
      </c>
      <c r="B40" s="53">
        <v>2.7</v>
      </c>
      <c r="C40" s="65"/>
      <c r="D40" s="65">
        <f>SUM(B40:C40)</f>
        <v>2.7</v>
      </c>
      <c r="E40" s="6"/>
      <c r="F40" s="6"/>
      <c r="G40" s="6"/>
      <c r="H40" s="6"/>
      <c r="I40" s="6"/>
      <c r="J40" s="6"/>
      <c r="K40" s="7"/>
      <c r="L40" s="7"/>
    </row>
    <row r="41" spans="1:12" x14ac:dyDescent="0.25">
      <c r="A41" s="64" t="s">
        <v>140</v>
      </c>
      <c r="B41" s="65">
        <v>99.65</v>
      </c>
      <c r="C41" s="65"/>
      <c r="D41" s="65">
        <f t="shared" si="0"/>
        <v>99.65</v>
      </c>
      <c r="E41" s="10"/>
      <c r="F41" s="10"/>
      <c r="G41" s="10"/>
      <c r="H41" s="11"/>
      <c r="I41" s="11"/>
      <c r="J41" s="11"/>
      <c r="K41" s="4"/>
      <c r="L41" s="4"/>
    </row>
    <row r="42" spans="1:12" x14ac:dyDescent="0.25">
      <c r="A42" s="64" t="s">
        <v>141</v>
      </c>
      <c r="B42" s="65">
        <v>169.78200000000001</v>
      </c>
      <c r="C42" s="65"/>
      <c r="D42" s="65">
        <f t="shared" si="0"/>
        <v>169.78200000000001</v>
      </c>
      <c r="E42" s="10"/>
      <c r="F42" s="10"/>
      <c r="G42" s="10"/>
      <c r="H42" s="11"/>
      <c r="I42" s="11"/>
      <c r="J42" s="11"/>
      <c r="K42" s="4"/>
      <c r="L42" s="4"/>
    </row>
    <row r="43" spans="1:12" x14ac:dyDescent="0.25">
      <c r="A43" s="64" t="s">
        <v>223</v>
      </c>
      <c r="B43" s="65">
        <v>55</v>
      </c>
      <c r="C43" s="65"/>
      <c r="D43" s="65">
        <f t="shared" si="0"/>
        <v>55</v>
      </c>
      <c r="E43" s="10"/>
      <c r="F43" s="10"/>
      <c r="G43" s="10"/>
      <c r="H43" s="11"/>
      <c r="I43" s="11"/>
      <c r="J43" s="11"/>
      <c r="K43" s="4"/>
      <c r="L43" s="4"/>
    </row>
    <row r="44" spans="1:12" x14ac:dyDescent="0.25">
      <c r="A44" s="64" t="s">
        <v>142</v>
      </c>
      <c r="B44" s="65">
        <v>189.226</v>
      </c>
      <c r="C44" s="65"/>
      <c r="D44" s="65">
        <f t="shared" si="0"/>
        <v>189.226</v>
      </c>
      <c r="E44" s="10"/>
      <c r="F44" s="10"/>
      <c r="G44" s="10"/>
      <c r="H44" s="11"/>
      <c r="I44" s="11"/>
      <c r="J44" s="11"/>
      <c r="K44" s="4"/>
      <c r="L44" s="4"/>
    </row>
    <row r="45" spans="1:12" x14ac:dyDescent="0.25">
      <c r="A45" s="64" t="s">
        <v>143</v>
      </c>
      <c r="B45" s="65"/>
      <c r="C45" s="65">
        <v>20</v>
      </c>
      <c r="D45" s="65">
        <f t="shared" si="0"/>
        <v>20</v>
      </c>
      <c r="E45" s="10"/>
      <c r="F45" s="10"/>
      <c r="G45" s="10"/>
      <c r="H45" s="11"/>
      <c r="I45" s="11"/>
      <c r="J45" s="11"/>
      <c r="K45" s="4"/>
      <c r="L45" s="4"/>
    </row>
    <row r="46" spans="1:12" x14ac:dyDescent="0.25">
      <c r="A46" s="64" t="s">
        <v>144</v>
      </c>
      <c r="B46" s="65">
        <v>671.88699999999994</v>
      </c>
      <c r="C46" s="65"/>
      <c r="D46" s="65">
        <f t="shared" si="0"/>
        <v>671.88699999999994</v>
      </c>
      <c r="E46" s="10"/>
      <c r="F46" s="10"/>
      <c r="G46" s="10"/>
      <c r="H46" s="11"/>
      <c r="I46" s="11"/>
      <c r="J46" s="11"/>
      <c r="K46" s="4"/>
      <c r="L46" s="4"/>
    </row>
    <row r="47" spans="1:12" x14ac:dyDescent="0.25">
      <c r="A47" s="64" t="s">
        <v>145</v>
      </c>
      <c r="B47" s="65">
        <v>1768.1210000000001</v>
      </c>
      <c r="C47" s="65"/>
      <c r="D47" s="65">
        <f t="shared" si="0"/>
        <v>1768.1210000000001</v>
      </c>
      <c r="E47" s="10"/>
      <c r="F47" s="10"/>
      <c r="G47" s="10"/>
      <c r="H47" s="11"/>
      <c r="I47" s="11"/>
      <c r="J47" s="11"/>
      <c r="K47" s="4"/>
      <c r="L47" s="4"/>
    </row>
    <row r="48" spans="1:12" x14ac:dyDescent="0.25">
      <c r="A48" s="64" t="s">
        <v>146</v>
      </c>
      <c r="B48" s="65">
        <v>169.66800000000001</v>
      </c>
      <c r="C48" s="65"/>
      <c r="D48" s="65">
        <f t="shared" si="0"/>
        <v>169.66800000000001</v>
      </c>
      <c r="E48" s="10"/>
      <c r="F48" s="10"/>
      <c r="G48" s="10"/>
      <c r="H48" s="11"/>
      <c r="I48" s="11"/>
      <c r="J48" s="11"/>
      <c r="K48" s="4"/>
      <c r="L48" s="4"/>
    </row>
    <row r="49" spans="1:12" x14ac:dyDescent="0.25">
      <c r="A49" s="64" t="s">
        <v>147</v>
      </c>
      <c r="B49" s="65">
        <v>81.867000000000004</v>
      </c>
      <c r="C49" s="65"/>
      <c r="D49" s="65">
        <f t="shared" si="0"/>
        <v>81.867000000000004</v>
      </c>
      <c r="E49" s="10"/>
      <c r="F49" s="10"/>
      <c r="G49" s="10"/>
      <c r="H49" s="11"/>
      <c r="I49" s="11"/>
      <c r="J49" s="11"/>
      <c r="K49" s="4"/>
      <c r="L49" s="4"/>
    </row>
    <row r="50" spans="1:12" x14ac:dyDescent="0.25">
      <c r="A50" s="62" t="s">
        <v>149</v>
      </c>
      <c r="B50" s="63">
        <f>SUM(B51:B58)</f>
        <v>24492.480000000003</v>
      </c>
      <c r="C50" s="63">
        <f>SUM(C51:C58)</f>
        <v>0</v>
      </c>
      <c r="D50" s="63">
        <f>SUM(D51:D58)</f>
        <v>24492.480000000003</v>
      </c>
      <c r="E50" s="10"/>
      <c r="F50" s="10"/>
      <c r="G50" s="10"/>
      <c r="H50" s="11"/>
      <c r="I50" s="11"/>
      <c r="J50" s="11"/>
      <c r="K50" s="4"/>
      <c r="L50" s="4"/>
    </row>
    <row r="51" spans="1:12" x14ac:dyDescent="0.25">
      <c r="A51" s="64" t="s">
        <v>150</v>
      </c>
      <c r="B51" s="65">
        <v>10160.087</v>
      </c>
      <c r="C51" s="65"/>
      <c r="D51" s="65">
        <f t="shared" si="0"/>
        <v>10160.087</v>
      </c>
      <c r="E51" s="10"/>
      <c r="F51" s="10"/>
      <c r="G51" s="10"/>
      <c r="H51" s="11"/>
      <c r="I51" s="11"/>
      <c r="J51" s="11"/>
      <c r="K51" s="4"/>
      <c r="L51" s="4"/>
    </row>
    <row r="52" spans="1:12" s="8" customFormat="1" x14ac:dyDescent="0.25">
      <c r="A52" s="64" t="s">
        <v>151</v>
      </c>
      <c r="B52" s="52">
        <v>491</v>
      </c>
      <c r="C52" s="65"/>
      <c r="D52" s="65">
        <f t="shared" si="0"/>
        <v>491</v>
      </c>
      <c r="E52" s="6"/>
      <c r="F52" s="6"/>
      <c r="G52" s="6"/>
      <c r="H52" s="6"/>
      <c r="I52" s="6"/>
      <c r="J52" s="6"/>
      <c r="K52" s="7"/>
      <c r="L52" s="7"/>
    </row>
    <row r="53" spans="1:12" x14ac:dyDescent="0.25">
      <c r="A53" s="64" t="s">
        <v>152</v>
      </c>
      <c r="B53" s="65">
        <v>10605.834000000001</v>
      </c>
      <c r="C53" s="65"/>
      <c r="D53" s="65">
        <f t="shared" si="0"/>
        <v>10605.834000000001</v>
      </c>
      <c r="E53" s="10"/>
      <c r="F53" s="10"/>
      <c r="G53" s="10"/>
      <c r="H53" s="11"/>
      <c r="I53" s="11"/>
      <c r="J53" s="11"/>
      <c r="K53" s="4"/>
      <c r="L53" s="4"/>
    </row>
    <row r="54" spans="1:12" x14ac:dyDescent="0.25">
      <c r="A54" s="64" t="s">
        <v>153</v>
      </c>
      <c r="B54" s="65">
        <v>314</v>
      </c>
      <c r="C54" s="65"/>
      <c r="D54" s="65">
        <f t="shared" si="0"/>
        <v>314</v>
      </c>
      <c r="E54" s="10"/>
      <c r="F54" s="10"/>
      <c r="G54" s="10"/>
      <c r="H54" s="11"/>
      <c r="I54" s="11"/>
      <c r="J54" s="11"/>
      <c r="K54" s="4"/>
      <c r="L54" s="4"/>
    </row>
    <row r="55" spans="1:12" ht="18" customHeight="1" x14ac:dyDescent="0.25">
      <c r="A55" s="64" t="s">
        <v>224</v>
      </c>
      <c r="B55" s="52">
        <v>2842.357</v>
      </c>
      <c r="C55" s="65"/>
      <c r="D55" s="65">
        <f>SUM(B55:C55)</f>
        <v>2842.357</v>
      </c>
      <c r="E55" s="10"/>
      <c r="F55" s="10"/>
      <c r="G55" s="10"/>
      <c r="H55" s="11"/>
      <c r="I55" s="11"/>
      <c r="J55" s="11"/>
      <c r="K55" s="4"/>
      <c r="L55" s="4"/>
    </row>
    <row r="56" spans="1:12" x14ac:dyDescent="0.25">
      <c r="A56" s="64" t="s">
        <v>154</v>
      </c>
      <c r="B56" s="65">
        <v>15</v>
      </c>
      <c r="C56" s="65"/>
      <c r="D56" s="65">
        <f t="shared" ref="D56:D71" si="1">B56+C56</f>
        <v>15</v>
      </c>
      <c r="E56" s="10"/>
      <c r="F56" s="10"/>
      <c r="G56" s="10"/>
      <c r="H56" s="11"/>
      <c r="I56" s="11"/>
      <c r="J56" s="11"/>
      <c r="K56" s="4"/>
      <c r="L56" s="4"/>
    </row>
    <row r="57" spans="1:12" x14ac:dyDescent="0.25">
      <c r="A57" s="64" t="s">
        <v>155</v>
      </c>
      <c r="B57" s="65">
        <v>56.502000000000002</v>
      </c>
      <c r="C57" s="65"/>
      <c r="D57" s="65">
        <f>B57+C57</f>
        <v>56.502000000000002</v>
      </c>
      <c r="E57" s="10"/>
      <c r="F57" s="10"/>
      <c r="G57" s="10"/>
      <c r="H57" s="11"/>
      <c r="I57" s="11"/>
      <c r="J57" s="11"/>
      <c r="K57" s="4"/>
      <c r="L57" s="4"/>
    </row>
    <row r="58" spans="1:12" x14ac:dyDescent="0.25">
      <c r="A58" s="64" t="s">
        <v>156</v>
      </c>
      <c r="B58" s="65">
        <v>7.7</v>
      </c>
      <c r="C58" s="65"/>
      <c r="D58" s="65">
        <f t="shared" si="1"/>
        <v>7.7</v>
      </c>
      <c r="E58" s="10"/>
      <c r="F58" s="10"/>
      <c r="G58" s="10"/>
      <c r="H58" s="11"/>
      <c r="I58" s="11"/>
      <c r="J58" s="11"/>
      <c r="K58" s="4"/>
      <c r="L58" s="4"/>
    </row>
    <row r="59" spans="1:12" x14ac:dyDescent="0.25">
      <c r="A59" s="62" t="s">
        <v>157</v>
      </c>
      <c r="B59" s="63">
        <f>SUM(B60:B71)</f>
        <v>4408.8419999999996</v>
      </c>
      <c r="C59" s="63">
        <f>SUM(C60:C71)</f>
        <v>1709.64</v>
      </c>
      <c r="D59" s="63">
        <f>SUM(D60:D71)</f>
        <v>6118.482</v>
      </c>
      <c r="E59" s="10"/>
      <c r="F59" s="10"/>
      <c r="G59" s="10"/>
      <c r="H59" s="11"/>
      <c r="I59" s="11"/>
      <c r="J59" s="11"/>
      <c r="K59" s="4"/>
      <c r="L59" s="4"/>
    </row>
    <row r="60" spans="1:12" x14ac:dyDescent="0.25">
      <c r="A60" s="64" t="s">
        <v>158</v>
      </c>
      <c r="B60" s="65">
        <v>223.22800000000001</v>
      </c>
      <c r="C60" s="65"/>
      <c r="D60" s="65">
        <f t="shared" si="1"/>
        <v>223.22800000000001</v>
      </c>
      <c r="E60" s="10"/>
      <c r="F60" s="10"/>
      <c r="G60" s="10"/>
      <c r="H60" s="11"/>
      <c r="I60" s="11"/>
      <c r="J60" s="11"/>
      <c r="K60" s="4"/>
      <c r="L60" s="4"/>
    </row>
    <row r="61" spans="1:12" s="8" customFormat="1" x14ac:dyDescent="0.25">
      <c r="A61" s="64" t="s">
        <v>159</v>
      </c>
      <c r="B61" s="65">
        <v>663.25300000000004</v>
      </c>
      <c r="C61" s="65">
        <v>512</v>
      </c>
      <c r="D61" s="65">
        <f t="shared" si="1"/>
        <v>1175.2530000000002</v>
      </c>
      <c r="E61" s="6"/>
      <c r="F61" s="6"/>
      <c r="G61" s="6"/>
      <c r="H61" s="6"/>
      <c r="I61" s="6"/>
      <c r="J61" s="6"/>
      <c r="K61" s="7"/>
      <c r="L61" s="7"/>
    </row>
    <row r="62" spans="1:12" x14ac:dyDescent="0.25">
      <c r="A62" s="64" t="s">
        <v>160</v>
      </c>
      <c r="B62" s="65">
        <v>1440.2809999999999</v>
      </c>
      <c r="C62" s="65"/>
      <c r="D62" s="65">
        <f t="shared" si="1"/>
        <v>1440.2809999999999</v>
      </c>
      <c r="E62" s="9"/>
      <c r="F62" s="10"/>
      <c r="G62" s="10"/>
      <c r="H62" s="11"/>
      <c r="I62" s="11"/>
      <c r="J62" s="11"/>
      <c r="K62" s="4"/>
      <c r="L62" s="4"/>
    </row>
    <row r="63" spans="1:12" x14ac:dyDescent="0.25">
      <c r="A63" s="64" t="s">
        <v>161</v>
      </c>
      <c r="B63" s="65">
        <v>93.3</v>
      </c>
      <c r="C63" s="65"/>
      <c r="D63" s="65">
        <f t="shared" si="1"/>
        <v>93.3</v>
      </c>
      <c r="E63" s="9"/>
      <c r="F63" s="10"/>
      <c r="G63" s="10"/>
      <c r="H63" s="14"/>
      <c r="I63" s="11"/>
      <c r="J63" s="11"/>
      <c r="K63" s="4"/>
      <c r="L63" s="4"/>
    </row>
    <row r="64" spans="1:12" x14ac:dyDescent="0.25">
      <c r="A64" s="64" t="s">
        <v>305</v>
      </c>
      <c r="B64" s="65">
        <v>80.849999999999994</v>
      </c>
      <c r="C64" s="65"/>
      <c r="D64" s="65">
        <f t="shared" si="1"/>
        <v>80.849999999999994</v>
      </c>
      <c r="E64" s="9"/>
      <c r="F64" s="10"/>
      <c r="G64" s="10"/>
      <c r="H64" s="14"/>
      <c r="I64" s="11"/>
      <c r="J64" s="11"/>
      <c r="K64" s="4"/>
      <c r="L64" s="4"/>
    </row>
    <row r="65" spans="1:12" x14ac:dyDescent="0.25">
      <c r="A65" s="64" t="s">
        <v>306</v>
      </c>
      <c r="B65" s="65">
        <v>1201.105</v>
      </c>
      <c r="C65" s="65"/>
      <c r="D65" s="65">
        <f t="shared" si="1"/>
        <v>1201.105</v>
      </c>
      <c r="E65" s="9"/>
      <c r="F65" s="10"/>
      <c r="G65" s="10"/>
      <c r="H65" s="14"/>
      <c r="I65" s="11"/>
      <c r="J65" s="11"/>
      <c r="K65" s="4"/>
      <c r="L65" s="4"/>
    </row>
    <row r="66" spans="1:12" x14ac:dyDescent="0.25">
      <c r="A66" s="64" t="s">
        <v>162</v>
      </c>
      <c r="B66" s="65">
        <v>59.6</v>
      </c>
      <c r="C66" s="65">
        <v>107.7</v>
      </c>
      <c r="D66" s="65">
        <f t="shared" si="1"/>
        <v>167.3</v>
      </c>
      <c r="E66" s="9"/>
      <c r="F66" s="10"/>
      <c r="G66" s="10"/>
      <c r="H66" s="14"/>
      <c r="I66" s="11"/>
      <c r="J66" s="11"/>
      <c r="K66" s="4"/>
      <c r="L66" s="4"/>
    </row>
    <row r="67" spans="1:12" x14ac:dyDescent="0.25">
      <c r="A67" s="64" t="s">
        <v>163</v>
      </c>
      <c r="B67" s="65">
        <v>209.9</v>
      </c>
      <c r="C67" s="65"/>
      <c r="D67" s="65">
        <f t="shared" si="1"/>
        <v>209.9</v>
      </c>
      <c r="E67" s="9"/>
      <c r="F67" s="10"/>
      <c r="G67" s="10"/>
      <c r="H67" s="14"/>
      <c r="I67" s="11"/>
      <c r="J67" s="11"/>
      <c r="K67" s="4"/>
      <c r="L67" s="4"/>
    </row>
    <row r="68" spans="1:12" x14ac:dyDescent="0.25">
      <c r="A68" s="64" t="s">
        <v>164</v>
      </c>
      <c r="B68" s="65"/>
      <c r="C68" s="65">
        <v>911.88499999999999</v>
      </c>
      <c r="D68" s="65">
        <f t="shared" si="1"/>
        <v>911.88499999999999</v>
      </c>
      <c r="E68" s="9"/>
      <c r="F68" s="10"/>
      <c r="G68" s="10"/>
      <c r="H68" s="14"/>
      <c r="I68" s="11"/>
      <c r="J68" s="11"/>
      <c r="K68" s="4"/>
      <c r="L68" s="4"/>
    </row>
    <row r="69" spans="1:12" x14ac:dyDescent="0.25">
      <c r="A69" s="64" t="s">
        <v>165</v>
      </c>
      <c r="B69" s="65">
        <v>142.80000000000001</v>
      </c>
      <c r="C69" s="65">
        <v>160.05500000000001</v>
      </c>
      <c r="D69" s="65">
        <f t="shared" si="1"/>
        <v>302.85500000000002</v>
      </c>
      <c r="E69" s="9"/>
      <c r="F69" s="10"/>
      <c r="G69" s="10"/>
      <c r="H69" s="14"/>
      <c r="I69" s="11"/>
      <c r="J69" s="11"/>
      <c r="K69" s="4"/>
      <c r="L69" s="4"/>
    </row>
    <row r="70" spans="1:12" x14ac:dyDescent="0.25">
      <c r="A70" s="64" t="s">
        <v>166</v>
      </c>
      <c r="B70" s="65">
        <v>155</v>
      </c>
      <c r="C70" s="65">
        <v>18</v>
      </c>
      <c r="D70" s="65">
        <f t="shared" si="1"/>
        <v>173</v>
      </c>
      <c r="E70" s="9"/>
      <c r="F70" s="10"/>
      <c r="G70" s="10"/>
      <c r="H70" s="14"/>
      <c r="I70" s="11"/>
      <c r="J70" s="11"/>
      <c r="K70" s="4"/>
      <c r="L70" s="4"/>
    </row>
    <row r="71" spans="1:12" x14ac:dyDescent="0.25">
      <c r="A71" s="64" t="s">
        <v>167</v>
      </c>
      <c r="B71" s="65">
        <v>139.52500000000001</v>
      </c>
      <c r="C71" s="65"/>
      <c r="D71" s="65">
        <f t="shared" si="1"/>
        <v>139.52500000000001</v>
      </c>
      <c r="E71" s="9"/>
      <c r="F71" s="10"/>
      <c r="G71" s="10"/>
      <c r="H71" s="14"/>
      <c r="I71" s="11"/>
      <c r="J71" s="11"/>
      <c r="K71" s="4"/>
      <c r="L71" s="4"/>
    </row>
    <row r="72" spans="1:12" x14ac:dyDescent="0.25">
      <c r="A72" s="62" t="s">
        <v>168</v>
      </c>
      <c r="B72" s="63">
        <f>B8+B14+B15+B16+B26+B31+B37+B50+B59+B36</f>
        <v>41951.776000000005</v>
      </c>
      <c r="C72" s="63">
        <f>C8+C14+C15+C16+C26+C31+C37+C50+C59</f>
        <v>3286.6580000000004</v>
      </c>
      <c r="D72" s="63">
        <f>D8+D14+D15+D16+D26+D31+D37+D50+D59+D36</f>
        <v>45238.434000000008</v>
      </c>
      <c r="E72" s="9"/>
      <c r="F72" s="10"/>
      <c r="G72" s="10"/>
      <c r="H72" s="14"/>
      <c r="I72" s="11"/>
      <c r="J72" s="11"/>
      <c r="K72" s="4"/>
      <c r="L72" s="4"/>
    </row>
    <row r="73" spans="1:12" x14ac:dyDescent="0.25">
      <c r="A73" s="58"/>
      <c r="B73" s="58"/>
      <c r="C73" s="58"/>
      <c r="D73" s="58"/>
      <c r="E73" s="9"/>
      <c r="F73" s="10"/>
      <c r="G73" s="10"/>
      <c r="H73" s="14"/>
      <c r="I73" s="11"/>
      <c r="J73" s="11"/>
      <c r="K73" s="4"/>
      <c r="L73" s="4"/>
    </row>
    <row r="74" spans="1:12" x14ac:dyDescent="0.25">
      <c r="A74" s="58" t="s">
        <v>108</v>
      </c>
      <c r="B74" s="58"/>
      <c r="C74" s="58"/>
      <c r="D74" s="58"/>
      <c r="E74" s="9"/>
      <c r="F74" s="10"/>
      <c r="G74" s="10"/>
      <c r="H74" s="14"/>
      <c r="I74" s="11"/>
      <c r="J74" s="11"/>
      <c r="K74" s="4"/>
      <c r="L74" s="4"/>
    </row>
    <row r="75" spans="1:12" x14ac:dyDescent="0.25">
      <c r="A75" s="58" t="s">
        <v>109</v>
      </c>
      <c r="B75" s="58"/>
      <c r="C75" s="58"/>
      <c r="D75" s="58"/>
    </row>
    <row r="76" spans="1:12" x14ac:dyDescent="0.25">
      <c r="A76" s="58"/>
      <c r="B76" s="58"/>
      <c r="C76" s="58"/>
      <c r="D76" s="58"/>
    </row>
    <row r="77" spans="1:12" x14ac:dyDescent="0.25">
      <c r="A77" s="58"/>
      <c r="B77" s="58"/>
      <c r="C77" s="58"/>
      <c r="D77" s="58"/>
    </row>
  </sheetData>
  <mergeCells count="3">
    <mergeCell ref="B6:B7"/>
    <mergeCell ref="C6:C7"/>
    <mergeCell ref="D6:D7"/>
  </mergeCells>
  <phoneticPr fontId="28" type="noConversion"/>
  <pageMargins left="1.299212598425197" right="1.299212598425197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topLeftCell="A25" workbookViewId="0">
      <selection activeCell="H39" sqref="H39"/>
    </sheetView>
  </sheetViews>
  <sheetFormatPr defaultRowHeight="15" x14ac:dyDescent="0.25"/>
  <cols>
    <col min="1" max="1" width="44.140625" customWidth="1"/>
    <col min="2" max="2" width="14.85546875" customWidth="1"/>
    <col min="3" max="3" width="8.42578125" customWidth="1"/>
    <col min="4" max="4" width="11" customWidth="1"/>
    <col min="5" max="5" width="14.5703125" customWidth="1"/>
    <col min="6" max="6" width="19" customWidth="1"/>
  </cols>
  <sheetData>
    <row r="1" spans="1:6" x14ac:dyDescent="0.25">
      <c r="A1" s="58"/>
      <c r="B1" s="58"/>
      <c r="C1" s="58"/>
      <c r="D1" s="58"/>
      <c r="E1" s="137" t="s">
        <v>356</v>
      </c>
      <c r="F1" s="137"/>
    </row>
    <row r="2" spans="1:6" x14ac:dyDescent="0.25">
      <c r="A2" s="58"/>
      <c r="B2" s="58"/>
      <c r="C2" s="58"/>
      <c r="D2" s="58"/>
      <c r="E2" s="143" t="s">
        <v>355</v>
      </c>
      <c r="F2" s="143"/>
    </row>
    <row r="3" spans="1:6" x14ac:dyDescent="0.25">
      <c r="A3" s="58"/>
      <c r="B3" s="58"/>
      <c r="C3" s="58"/>
      <c r="D3" s="58"/>
      <c r="E3" s="66"/>
      <c r="F3" s="66"/>
    </row>
    <row r="4" spans="1:6" x14ac:dyDescent="0.25">
      <c r="A4" s="58"/>
      <c r="B4" s="58"/>
      <c r="C4" s="58"/>
      <c r="D4" s="58"/>
      <c r="E4" s="137" t="s">
        <v>357</v>
      </c>
      <c r="F4" s="137"/>
    </row>
    <row r="5" spans="1:6" s="1" customFormat="1" x14ac:dyDescent="0.25">
      <c r="A5" s="44" t="s">
        <v>321</v>
      </c>
      <c r="B5" s="44"/>
      <c r="C5" s="44"/>
      <c r="D5" s="66"/>
      <c r="E5" s="44"/>
      <c r="F5" s="44"/>
    </row>
    <row r="6" spans="1:6" s="1" customFormat="1" x14ac:dyDescent="0.25">
      <c r="A6" s="67" t="s">
        <v>169</v>
      </c>
      <c r="B6" s="67"/>
      <c r="C6" s="67"/>
      <c r="D6" s="67"/>
      <c r="E6" s="67"/>
      <c r="F6" s="68">
        <f>SUM(F7+F17)</f>
        <v>9115.5959999999995</v>
      </c>
    </row>
    <row r="7" spans="1:6" s="1" customFormat="1" x14ac:dyDescent="0.25">
      <c r="A7" s="67" t="s">
        <v>69</v>
      </c>
      <c r="B7" s="67"/>
      <c r="C7" s="67"/>
      <c r="D7" s="67"/>
      <c r="E7" s="67"/>
      <c r="F7" s="68">
        <f>SUM(F8:F16)</f>
        <v>9115.0959999999995</v>
      </c>
    </row>
    <row r="8" spans="1:6" s="1" customFormat="1" x14ac:dyDescent="0.25">
      <c r="A8" s="54" t="s">
        <v>347</v>
      </c>
      <c r="B8" s="67"/>
      <c r="C8" s="67"/>
      <c r="D8" s="67"/>
      <c r="E8" s="67"/>
      <c r="F8" s="69">
        <v>985</v>
      </c>
    </row>
    <row r="9" spans="1:6" s="1" customFormat="1" x14ac:dyDescent="0.25">
      <c r="A9" s="70" t="s">
        <v>358</v>
      </c>
      <c r="B9" s="67"/>
      <c r="C9" s="67"/>
      <c r="D9" s="67"/>
      <c r="E9" s="67"/>
      <c r="F9" s="69"/>
    </row>
    <row r="10" spans="1:6" s="1" customFormat="1" x14ac:dyDescent="0.25">
      <c r="A10" s="54" t="s">
        <v>359</v>
      </c>
      <c r="B10" s="67"/>
      <c r="C10" s="67"/>
      <c r="D10" s="67"/>
      <c r="E10" s="67"/>
      <c r="F10" s="69"/>
    </row>
    <row r="11" spans="1:6" s="1" customFormat="1" x14ac:dyDescent="0.25">
      <c r="A11" s="54" t="s">
        <v>360</v>
      </c>
      <c r="B11" s="67"/>
      <c r="C11" s="67"/>
      <c r="D11" s="67"/>
      <c r="E11" s="67"/>
      <c r="F11" s="69"/>
    </row>
    <row r="12" spans="1:6" s="1" customFormat="1" x14ac:dyDescent="0.25">
      <c r="A12" s="54" t="s">
        <v>361</v>
      </c>
      <c r="B12" s="67"/>
      <c r="C12" s="67"/>
      <c r="D12" s="67"/>
      <c r="E12" s="67"/>
      <c r="F12" s="69"/>
    </row>
    <row r="13" spans="1:6" s="1" customFormat="1" x14ac:dyDescent="0.25">
      <c r="A13" s="54" t="s">
        <v>242</v>
      </c>
      <c r="B13" s="67"/>
      <c r="C13" s="67"/>
      <c r="D13" s="67"/>
      <c r="E13" s="67"/>
      <c r="F13" s="69">
        <v>6509</v>
      </c>
    </row>
    <row r="14" spans="1:6" s="1" customFormat="1" x14ac:dyDescent="0.25">
      <c r="A14" s="54" t="s">
        <v>300</v>
      </c>
      <c r="B14" s="67"/>
      <c r="C14" s="67"/>
      <c r="D14" s="67"/>
      <c r="E14" s="67"/>
      <c r="F14" s="71">
        <v>935</v>
      </c>
    </row>
    <row r="15" spans="1:6" s="1" customFormat="1" x14ac:dyDescent="0.25">
      <c r="A15" s="54" t="s">
        <v>301</v>
      </c>
      <c r="B15" s="67"/>
      <c r="C15" s="67"/>
      <c r="D15" s="67"/>
      <c r="E15" s="67"/>
      <c r="F15" s="71">
        <v>686.096</v>
      </c>
    </row>
    <row r="16" spans="1:6" s="1" customFormat="1" x14ac:dyDescent="0.25">
      <c r="A16" s="54" t="s">
        <v>302</v>
      </c>
      <c r="B16" s="67"/>
      <c r="C16" s="67"/>
      <c r="D16" s="67"/>
      <c r="E16" s="67"/>
      <c r="F16" s="71"/>
    </row>
    <row r="17" spans="1:6" s="1" customFormat="1" x14ac:dyDescent="0.25">
      <c r="A17" s="67" t="s">
        <v>189</v>
      </c>
      <c r="B17" s="67"/>
      <c r="C17" s="67"/>
      <c r="D17" s="67"/>
      <c r="E17" s="67"/>
      <c r="F17" s="68">
        <v>0.5</v>
      </c>
    </row>
    <row r="18" spans="1:6" s="1" customFormat="1" x14ac:dyDescent="0.25">
      <c r="A18" s="48" t="s">
        <v>170</v>
      </c>
      <c r="B18" s="48"/>
      <c r="C18" s="48"/>
      <c r="D18" s="48"/>
      <c r="E18" s="48"/>
      <c r="F18" s="49">
        <f>F7+F17</f>
        <v>9115.5959999999995</v>
      </c>
    </row>
    <row r="19" spans="1:6" x14ac:dyDescent="0.25">
      <c r="A19" s="138" t="s">
        <v>171</v>
      </c>
      <c r="B19" s="140" t="s">
        <v>255</v>
      </c>
      <c r="C19" s="140"/>
      <c r="D19" s="140"/>
      <c r="E19" s="141" t="s">
        <v>253</v>
      </c>
      <c r="F19" s="141" t="s">
        <v>187</v>
      </c>
    </row>
    <row r="20" spans="1:6" x14ac:dyDescent="0.25">
      <c r="A20" s="139"/>
      <c r="B20" s="88" t="s">
        <v>256</v>
      </c>
      <c r="C20" s="88" t="s">
        <v>172</v>
      </c>
      <c r="D20" s="88" t="s">
        <v>173</v>
      </c>
      <c r="E20" s="142"/>
      <c r="F20" s="142"/>
    </row>
    <row r="21" spans="1:6" x14ac:dyDescent="0.25">
      <c r="A21" s="64" t="s">
        <v>177</v>
      </c>
      <c r="B21" s="52">
        <v>910</v>
      </c>
      <c r="C21" s="52"/>
      <c r="D21" s="52">
        <f>SUM(B21:C21)</f>
        <v>910</v>
      </c>
      <c r="E21" s="52">
        <v>0</v>
      </c>
      <c r="F21" s="52">
        <f>SUM(D21+E21)</f>
        <v>910</v>
      </c>
    </row>
    <row r="22" spans="1:6" x14ac:dyDescent="0.25">
      <c r="A22" s="64" t="s">
        <v>342</v>
      </c>
      <c r="B22" s="52"/>
      <c r="C22" s="52">
        <v>10</v>
      </c>
      <c r="D22" s="52">
        <f>SUM(B22:C22)</f>
        <v>10</v>
      </c>
      <c r="E22" s="52"/>
      <c r="F22" s="52">
        <f>SUM(E22+D22)</f>
        <v>10</v>
      </c>
    </row>
    <row r="23" spans="1:6" x14ac:dyDescent="0.25">
      <c r="A23" s="64" t="s">
        <v>287</v>
      </c>
      <c r="B23" s="52">
        <v>57.2</v>
      </c>
      <c r="C23" s="52"/>
      <c r="D23" s="52">
        <f>SUM(B23:C23)</f>
        <v>57.2</v>
      </c>
      <c r="E23" s="52">
        <v>193.25200000000001</v>
      </c>
      <c r="F23" s="52">
        <f>SUM(D23+E23)</f>
        <v>250.452</v>
      </c>
    </row>
    <row r="24" spans="1:6" x14ac:dyDescent="0.25">
      <c r="A24" s="64" t="s">
        <v>291</v>
      </c>
      <c r="B24" s="52">
        <v>250</v>
      </c>
      <c r="C24" s="52"/>
      <c r="D24" s="52">
        <f>SUM(B24:C24)</f>
        <v>250</v>
      </c>
      <c r="E24" s="52"/>
      <c r="F24" s="52">
        <f>SUM(E24+D24)</f>
        <v>250</v>
      </c>
    </row>
    <row r="25" spans="1:6" x14ac:dyDescent="0.25">
      <c r="A25" s="64" t="s">
        <v>344</v>
      </c>
      <c r="B25" s="52">
        <v>985</v>
      </c>
      <c r="C25" s="52"/>
      <c r="D25" s="52">
        <f>SUM(B25:C25)</f>
        <v>985</v>
      </c>
      <c r="E25" s="52"/>
      <c r="F25" s="52">
        <f>SUM(D25+E25)</f>
        <v>985</v>
      </c>
    </row>
    <row r="26" spans="1:6" x14ac:dyDescent="0.25">
      <c r="A26" s="62" t="s">
        <v>174</v>
      </c>
      <c r="B26" s="49">
        <f>SUM(B21:B25)</f>
        <v>2202.1999999999998</v>
      </c>
      <c r="C26" s="49">
        <f>SUM(C21:C25)</f>
        <v>10</v>
      </c>
      <c r="D26" s="49">
        <f>SUM(D21:D25)</f>
        <v>2212.1999999999998</v>
      </c>
      <c r="E26" s="72">
        <f>SUM(E21:E25)</f>
        <v>193.25200000000001</v>
      </c>
      <c r="F26" s="49">
        <f>SUM(F21:F25)</f>
        <v>2405.4520000000002</v>
      </c>
    </row>
    <row r="27" spans="1:6" x14ac:dyDescent="0.25">
      <c r="A27" s="64" t="s">
        <v>288</v>
      </c>
      <c r="B27" s="52">
        <v>242.5</v>
      </c>
      <c r="C27" s="52"/>
      <c r="D27" s="52">
        <f>SUM(B27:C27)</f>
        <v>242.5</v>
      </c>
      <c r="E27" s="73">
        <v>223.114</v>
      </c>
      <c r="F27" s="52">
        <f>SUM(E27+D27)</f>
        <v>465.61400000000003</v>
      </c>
    </row>
    <row r="28" spans="1:6" x14ac:dyDescent="0.25">
      <c r="A28" s="64" t="s">
        <v>298</v>
      </c>
      <c r="B28" s="52">
        <v>8</v>
      </c>
      <c r="C28" s="52"/>
      <c r="D28" s="52">
        <f>SUM(B28:C28)</f>
        <v>8</v>
      </c>
      <c r="E28" s="73"/>
      <c r="F28" s="52">
        <f>SUM(E28+D28)</f>
        <v>8</v>
      </c>
    </row>
    <row r="29" spans="1:6" x14ac:dyDescent="0.25">
      <c r="A29" s="62" t="s">
        <v>196</v>
      </c>
      <c r="B29" s="49">
        <f>SUM(B27:B28)</f>
        <v>250.5</v>
      </c>
      <c r="C29" s="49">
        <f>SUM(C27:C28)</f>
        <v>0</v>
      </c>
      <c r="D29" s="49">
        <f>SUM(D27:D28)</f>
        <v>250.5</v>
      </c>
      <c r="E29" s="49">
        <f>SUM(E27:E28)</f>
        <v>223.114</v>
      </c>
      <c r="F29" s="49">
        <f>SUM(F27:F28)</f>
        <v>473.61400000000003</v>
      </c>
    </row>
    <row r="30" spans="1:6" x14ac:dyDescent="0.25">
      <c r="A30" s="64" t="s">
        <v>339</v>
      </c>
      <c r="B30" s="52">
        <v>9.9779999999999998</v>
      </c>
      <c r="C30" s="52"/>
      <c r="D30" s="52">
        <f>SUM(B30:C30)</f>
        <v>9.9779999999999998</v>
      </c>
      <c r="E30" s="52"/>
      <c r="F30" s="52">
        <f t="shared" ref="F30:F39" si="0">SUM(D30+E30)</f>
        <v>9.9779999999999998</v>
      </c>
    </row>
    <row r="31" spans="1:6" x14ac:dyDescent="0.25">
      <c r="A31" s="64" t="s">
        <v>135</v>
      </c>
      <c r="B31" s="52">
        <v>160</v>
      </c>
      <c r="C31" s="52"/>
      <c r="D31" s="52">
        <f>SUM(B31:C31)</f>
        <v>160</v>
      </c>
      <c r="E31" s="52"/>
      <c r="F31" s="52">
        <f t="shared" si="0"/>
        <v>160</v>
      </c>
    </row>
    <row r="32" spans="1:6" x14ac:dyDescent="0.25">
      <c r="A32" s="62" t="s">
        <v>175</v>
      </c>
      <c r="B32" s="49">
        <f>SUM(B30:B31)</f>
        <v>169.97800000000001</v>
      </c>
      <c r="C32" s="49">
        <f>SUM(C30:C31)</f>
        <v>0</v>
      </c>
      <c r="D32" s="49">
        <f>SUM(D30:D31)</f>
        <v>169.97800000000001</v>
      </c>
      <c r="E32" s="49">
        <f>SUM(E30:E31)</f>
        <v>0</v>
      </c>
      <c r="F32" s="49">
        <f>SUM(F30:F31)</f>
        <v>169.97800000000001</v>
      </c>
    </row>
    <row r="33" spans="1:8" x14ac:dyDescent="0.25">
      <c r="A33" s="64" t="s">
        <v>252</v>
      </c>
      <c r="B33" s="52">
        <v>9709</v>
      </c>
      <c r="C33" s="52"/>
      <c r="D33" s="52">
        <f t="shared" ref="D33:D38" si="1">SUM(B33:C33)</f>
        <v>9709</v>
      </c>
      <c r="E33" s="52"/>
      <c r="F33" s="52">
        <f t="shared" si="0"/>
        <v>9709</v>
      </c>
    </row>
    <row r="34" spans="1:8" x14ac:dyDescent="0.25">
      <c r="A34" s="64" t="s">
        <v>299</v>
      </c>
      <c r="B34" s="52">
        <v>25</v>
      </c>
      <c r="C34" s="52"/>
      <c r="D34" s="52">
        <f t="shared" si="1"/>
        <v>25</v>
      </c>
      <c r="E34" s="52"/>
      <c r="F34" s="52">
        <f t="shared" si="0"/>
        <v>25</v>
      </c>
    </row>
    <row r="35" spans="1:8" x14ac:dyDescent="0.25">
      <c r="A35" s="64" t="s">
        <v>293</v>
      </c>
      <c r="B35" s="52">
        <v>20</v>
      </c>
      <c r="C35" s="52"/>
      <c r="D35" s="52">
        <f t="shared" si="1"/>
        <v>20</v>
      </c>
      <c r="E35" s="52"/>
      <c r="F35" s="52">
        <f t="shared" si="0"/>
        <v>20</v>
      </c>
    </row>
    <row r="36" spans="1:8" x14ac:dyDescent="0.25">
      <c r="A36" s="64" t="s">
        <v>179</v>
      </c>
      <c r="B36" s="52">
        <v>24.234000000000002</v>
      </c>
      <c r="C36" s="52"/>
      <c r="D36" s="52">
        <f>SUM(B36:C36)</f>
        <v>24.234000000000002</v>
      </c>
      <c r="E36" s="52"/>
      <c r="F36" s="52">
        <f t="shared" si="0"/>
        <v>24.234000000000002</v>
      </c>
    </row>
    <row r="37" spans="1:8" x14ac:dyDescent="0.25">
      <c r="A37" s="64" t="s">
        <v>178</v>
      </c>
      <c r="B37" s="52">
        <v>5.6230000000000002</v>
      </c>
      <c r="C37" s="52"/>
      <c r="D37" s="52">
        <f t="shared" si="1"/>
        <v>5.6230000000000002</v>
      </c>
      <c r="E37" s="52"/>
      <c r="F37" s="52">
        <f t="shared" si="0"/>
        <v>5.6230000000000002</v>
      </c>
    </row>
    <row r="38" spans="1:8" x14ac:dyDescent="0.25">
      <c r="A38" s="64" t="s">
        <v>243</v>
      </c>
      <c r="B38" s="52">
        <v>1280</v>
      </c>
      <c r="C38" s="52"/>
      <c r="D38" s="52">
        <f t="shared" si="1"/>
        <v>1280</v>
      </c>
      <c r="E38" s="52"/>
      <c r="F38" s="52">
        <f t="shared" si="0"/>
        <v>1280</v>
      </c>
    </row>
    <row r="39" spans="1:8" x14ac:dyDescent="0.25">
      <c r="A39" s="62" t="s">
        <v>180</v>
      </c>
      <c r="B39" s="49">
        <f>SUM(B33:B38)</f>
        <v>11063.857</v>
      </c>
      <c r="C39" s="49">
        <f>SUM(C33:C38)</f>
        <v>0</v>
      </c>
      <c r="D39" s="49">
        <f>SUM(D33:D38)</f>
        <v>11063.857</v>
      </c>
      <c r="E39" s="49">
        <f>SUM(E33:E38)</f>
        <v>0</v>
      </c>
      <c r="F39" s="49">
        <f t="shared" si="0"/>
        <v>11063.857</v>
      </c>
    </row>
    <row r="40" spans="1:8" x14ac:dyDescent="0.25">
      <c r="A40" s="64" t="s">
        <v>181</v>
      </c>
      <c r="B40" s="52">
        <v>216.65899999999999</v>
      </c>
      <c r="C40" s="52"/>
      <c r="D40" s="52">
        <f>SUM(B40:C40)</f>
        <v>216.65899999999999</v>
      </c>
      <c r="E40" s="52"/>
      <c r="F40" s="52">
        <f>SUM(E40+D40)</f>
        <v>216.65899999999999</v>
      </c>
    </row>
    <row r="41" spans="1:8" x14ac:dyDescent="0.25">
      <c r="A41" s="64" t="s">
        <v>224</v>
      </c>
      <c r="B41" s="52">
        <v>327</v>
      </c>
      <c r="C41" s="52"/>
      <c r="D41" s="52">
        <f>SUM(B41:C41)</f>
        <v>327</v>
      </c>
      <c r="E41" s="52"/>
      <c r="F41" s="52">
        <f>SUM(E41+D41)</f>
        <v>327</v>
      </c>
    </row>
    <row r="42" spans="1:8" x14ac:dyDescent="0.25">
      <c r="A42" s="64" t="s">
        <v>183</v>
      </c>
      <c r="B42" s="52">
        <v>661.173</v>
      </c>
      <c r="C42" s="52"/>
      <c r="D42" s="52">
        <f>SUM(B42:C42)</f>
        <v>661.173</v>
      </c>
      <c r="E42" s="52"/>
      <c r="F42" s="52">
        <f>SUM(E42+D42)</f>
        <v>661.173</v>
      </c>
    </row>
    <row r="43" spans="1:8" x14ac:dyDescent="0.25">
      <c r="A43" s="62" t="s">
        <v>184</v>
      </c>
      <c r="B43" s="49">
        <f>SUM(B40:B42)</f>
        <v>1204.8319999999999</v>
      </c>
      <c r="C43" s="49">
        <f>SUM(C40:C42)</f>
        <v>0</v>
      </c>
      <c r="D43" s="49">
        <f>SUM(D40:D42)</f>
        <v>1204.8319999999999</v>
      </c>
      <c r="E43" s="49">
        <f>SUM(E40:E42)</f>
        <v>0</v>
      </c>
      <c r="F43" s="49">
        <f>SUM(E43+D43)</f>
        <v>1204.8319999999999</v>
      </c>
    </row>
    <row r="44" spans="1:8" x14ac:dyDescent="0.25">
      <c r="A44" s="64" t="s">
        <v>160</v>
      </c>
      <c r="B44" s="52">
        <v>61.4</v>
      </c>
      <c r="C44" s="52"/>
      <c r="D44" s="52">
        <f>SUM(B44:C44)</f>
        <v>61.4</v>
      </c>
      <c r="E44" s="52"/>
      <c r="F44" s="52">
        <f>SUM(D44+E44)</f>
        <v>61.4</v>
      </c>
    </row>
    <row r="45" spans="1:8" x14ac:dyDescent="0.25">
      <c r="A45" s="64" t="s">
        <v>163</v>
      </c>
      <c r="B45" s="52"/>
      <c r="C45" s="52"/>
      <c r="D45" s="52">
        <f>SUM(B45:C45)</f>
        <v>0</v>
      </c>
      <c r="E45" s="52"/>
      <c r="F45" s="52">
        <f>SUM(D45+E45)</f>
        <v>0</v>
      </c>
    </row>
    <row r="46" spans="1:8" x14ac:dyDescent="0.25">
      <c r="A46" s="62" t="s">
        <v>185</v>
      </c>
      <c r="B46" s="49">
        <f>SUM(B44:B45)</f>
        <v>61.4</v>
      </c>
      <c r="C46" s="49">
        <f>SUM(C44:C44)</f>
        <v>0</v>
      </c>
      <c r="D46" s="49">
        <f>SUM(D44:D45)</f>
        <v>61.4</v>
      </c>
      <c r="E46" s="49">
        <f>SUM(E44:E44)</f>
        <v>0</v>
      </c>
      <c r="F46" s="49">
        <f>SUM(F44:F45)</f>
        <v>61.4</v>
      </c>
      <c r="H46" s="15"/>
    </row>
    <row r="47" spans="1:8" x14ac:dyDescent="0.25">
      <c r="A47" s="62" t="s">
        <v>116</v>
      </c>
      <c r="B47" s="49">
        <v>6.343</v>
      </c>
      <c r="C47" s="49"/>
      <c r="D47" s="49">
        <f>SUM(B47:C47)</f>
        <v>6.343</v>
      </c>
      <c r="E47" s="49"/>
      <c r="F47" s="49">
        <f>SUM(E47+D47)</f>
        <v>6.343</v>
      </c>
    </row>
    <row r="48" spans="1:8" x14ac:dyDescent="0.25">
      <c r="A48" s="62" t="s">
        <v>186</v>
      </c>
      <c r="B48" s="49">
        <f>SUM(B26+B29+B32+B39+B43+B46+B47)</f>
        <v>14959.11</v>
      </c>
      <c r="C48" s="49">
        <f>SUM(C26+C29+C32+C39+C43+C46+C47)</f>
        <v>10</v>
      </c>
      <c r="D48" s="49">
        <f>SUM(B48+C48)</f>
        <v>14969.11</v>
      </c>
      <c r="E48" s="49">
        <f>SUM(E26+E29+E32+E39+E43+E46+E47)</f>
        <v>416.36599999999999</v>
      </c>
      <c r="F48" s="49">
        <f>SUM(F47+F46+F43+F39+F32+F29+F26)</f>
        <v>15385.475999999999</v>
      </c>
    </row>
    <row r="49" spans="1:6" x14ac:dyDescent="0.25">
      <c r="A49" s="48" t="s">
        <v>234</v>
      </c>
      <c r="B49" s="74"/>
      <c r="C49" s="74"/>
      <c r="D49" s="74"/>
      <c r="E49" s="74"/>
      <c r="F49" s="49">
        <v>-235</v>
      </c>
    </row>
    <row r="50" spans="1:6" x14ac:dyDescent="0.25">
      <c r="A50" s="48" t="s">
        <v>187</v>
      </c>
      <c r="B50" s="74"/>
      <c r="C50" s="74"/>
      <c r="D50" s="74"/>
      <c r="E50" s="74"/>
      <c r="F50" s="49">
        <f>F49-F48</f>
        <v>-15620.475999999999</v>
      </c>
    </row>
    <row r="51" spans="1:6" x14ac:dyDescent="0.25">
      <c r="A51" s="48" t="s">
        <v>188</v>
      </c>
      <c r="B51" s="48"/>
      <c r="C51" s="48"/>
      <c r="D51" s="48"/>
      <c r="E51" s="48"/>
      <c r="F51" s="49">
        <f>F18+F50</f>
        <v>-6504.8799999999992</v>
      </c>
    </row>
    <row r="52" spans="1:6" x14ac:dyDescent="0.25">
      <c r="A52" s="58"/>
      <c r="B52" s="58"/>
      <c r="C52" s="58"/>
      <c r="D52" s="58"/>
      <c r="E52" s="58"/>
      <c r="F52" s="58"/>
    </row>
    <row r="53" spans="1:6" x14ac:dyDescent="0.25">
      <c r="A53" s="58" t="s">
        <v>108</v>
      </c>
      <c r="B53" s="58"/>
      <c r="C53" s="58"/>
      <c r="D53" s="58"/>
      <c r="E53" s="58"/>
      <c r="F53" s="58"/>
    </row>
    <row r="54" spans="1:6" x14ac:dyDescent="0.25">
      <c r="A54" s="75" t="s">
        <v>109</v>
      </c>
    </row>
  </sheetData>
  <mergeCells count="7">
    <mergeCell ref="E1:F1"/>
    <mergeCell ref="A19:A20"/>
    <mergeCell ref="B19:D19"/>
    <mergeCell ref="E19:E20"/>
    <mergeCell ref="F19:F20"/>
    <mergeCell ref="E2:F2"/>
    <mergeCell ref="E4:F4"/>
  </mergeCells>
  <phoneticPr fontId="28" type="noConversion"/>
  <pageMargins left="1.299212598425197" right="1.299212598425197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topLeftCell="A4" zoomScaleNormal="100" workbookViewId="0">
      <selection activeCell="J8" sqref="J8"/>
    </sheetView>
  </sheetViews>
  <sheetFormatPr defaultRowHeight="15" x14ac:dyDescent="0.25"/>
  <cols>
    <col min="1" max="1" width="47.5703125" customWidth="1"/>
    <col min="2" max="2" width="10.85546875" customWidth="1"/>
    <col min="3" max="3" width="11.5703125" customWidth="1"/>
    <col min="4" max="5" width="11.28515625" customWidth="1"/>
    <col min="6" max="6" width="13.85546875" customWidth="1"/>
    <col min="7" max="7" width="11.5703125" customWidth="1"/>
    <col min="8" max="8" width="10.85546875" customWidth="1"/>
    <col min="11" max="11" width="12.85546875" customWidth="1"/>
  </cols>
  <sheetData>
    <row r="1" spans="1:13" x14ac:dyDescent="0.25">
      <c r="A1" s="44" t="s">
        <v>318</v>
      </c>
      <c r="B1" s="58"/>
      <c r="C1" s="58"/>
      <c r="D1" s="58"/>
      <c r="E1" s="58"/>
      <c r="F1" s="58"/>
      <c r="G1" s="58"/>
      <c r="H1" s="44" t="s">
        <v>266</v>
      </c>
      <c r="K1" s="21"/>
      <c r="L1" s="21"/>
      <c r="M1" s="21"/>
    </row>
    <row r="2" spans="1:13" ht="24.75" customHeight="1" x14ac:dyDescent="0.25">
      <c r="A2" s="46"/>
      <c r="B2" s="144" t="s">
        <v>316</v>
      </c>
      <c r="C2" s="144" t="s">
        <v>280</v>
      </c>
      <c r="D2" s="144" t="s">
        <v>325</v>
      </c>
      <c r="E2" s="144" t="s">
        <v>324</v>
      </c>
      <c r="F2" s="144" t="s">
        <v>322</v>
      </c>
      <c r="G2" s="144" t="s">
        <v>323</v>
      </c>
      <c r="H2" s="144" t="s">
        <v>254</v>
      </c>
      <c r="K2" s="21"/>
      <c r="L2" s="21"/>
      <c r="M2" s="21"/>
    </row>
    <row r="3" spans="1:13" s="1" customFormat="1" ht="19.5" customHeight="1" x14ac:dyDescent="0.25">
      <c r="A3" s="46"/>
      <c r="B3" s="145"/>
      <c r="C3" s="145"/>
      <c r="D3" s="145"/>
      <c r="E3" s="145"/>
      <c r="F3" s="145"/>
      <c r="G3" s="145"/>
      <c r="H3" s="145"/>
      <c r="K3" s="21"/>
      <c r="L3" s="23"/>
      <c r="M3" s="23"/>
    </row>
    <row r="4" spans="1:13" x14ac:dyDescent="0.25">
      <c r="A4" s="48" t="s">
        <v>103</v>
      </c>
      <c r="B4" s="49">
        <f>B5+B6+B7+B11</f>
        <v>43177.195</v>
      </c>
      <c r="C4" s="49">
        <f>C5+C6+C7+C11</f>
        <v>45404.6</v>
      </c>
      <c r="D4" s="49">
        <f>D5+D6+D7+D11</f>
        <v>31868.864999999998</v>
      </c>
      <c r="E4" s="49">
        <f>E5+E6+E7+E11</f>
        <v>45814.764999999992</v>
      </c>
      <c r="F4" s="49">
        <f>SUM(F5+F6+F7+F11)</f>
        <v>46014.764999999992</v>
      </c>
      <c r="G4" s="49">
        <f>SUM(G5+G6+G7+G11)</f>
        <v>0</v>
      </c>
      <c r="H4" s="76" t="e">
        <f>H5+H6+H7+H11</f>
        <v>#DIV/0!</v>
      </c>
      <c r="K4" s="17"/>
      <c r="L4" s="21"/>
      <c r="M4" s="21"/>
    </row>
    <row r="5" spans="1:13" x14ac:dyDescent="0.25">
      <c r="A5" s="50" t="s">
        <v>0</v>
      </c>
      <c r="B5" s="118">
        <v>20729.238000000001</v>
      </c>
      <c r="C5" s="52">
        <v>21699.519</v>
      </c>
      <c r="D5" s="118">
        <v>14879.192999999999</v>
      </c>
      <c r="E5" s="52">
        <v>22483.8</v>
      </c>
      <c r="F5" s="52">
        <v>22683.8</v>
      </c>
      <c r="G5" s="52"/>
      <c r="H5" s="77" t="e">
        <f>G5/G4*100</f>
        <v>#DIV/0!</v>
      </c>
      <c r="K5" s="17"/>
      <c r="L5" s="21"/>
      <c r="M5" s="21"/>
    </row>
    <row r="6" spans="1:13" x14ac:dyDescent="0.25">
      <c r="A6" s="50" t="s">
        <v>1</v>
      </c>
      <c r="B6" s="116">
        <v>3689.4760000000001</v>
      </c>
      <c r="C6" s="52">
        <v>4142.9369999999999</v>
      </c>
      <c r="D6" s="116">
        <v>2533.5039999999999</v>
      </c>
      <c r="E6" s="52">
        <v>4089.518</v>
      </c>
      <c r="F6" s="52">
        <v>4089.518</v>
      </c>
      <c r="G6" s="52"/>
      <c r="H6" s="77" t="e">
        <f>G6/G4*100</f>
        <v>#DIV/0!</v>
      </c>
      <c r="K6" s="17"/>
      <c r="L6" s="21"/>
      <c r="M6" s="21"/>
    </row>
    <row r="7" spans="1:13" s="1" customFormat="1" x14ac:dyDescent="0.25">
      <c r="A7" s="50" t="s">
        <v>2</v>
      </c>
      <c r="B7" s="117">
        <f>SUM(B8:B10)</f>
        <v>18635.955999999998</v>
      </c>
      <c r="C7" s="49">
        <f>C8+C9+C10</f>
        <v>19503.342999999997</v>
      </c>
      <c r="D7" s="117">
        <f>SUM(D8:D10)</f>
        <v>14431.951999999999</v>
      </c>
      <c r="E7" s="52">
        <f>E8+E9+E10</f>
        <v>18836.846999999998</v>
      </c>
      <c r="F7" s="52">
        <f>F8+F9+F10</f>
        <v>18836.846999999998</v>
      </c>
      <c r="G7" s="52">
        <f>SUM(G8:G10)</f>
        <v>0</v>
      </c>
      <c r="H7" s="77" t="e">
        <f>G7/G4*100</f>
        <v>#DIV/0!</v>
      </c>
      <c r="K7" s="17"/>
      <c r="L7" s="23"/>
      <c r="M7" s="23"/>
    </row>
    <row r="8" spans="1:13" s="1" customFormat="1" x14ac:dyDescent="0.25">
      <c r="A8" s="51" t="s">
        <v>244</v>
      </c>
      <c r="B8" s="117">
        <v>6164.7860000000001</v>
      </c>
      <c r="C8" s="52">
        <v>6765.3140000000003</v>
      </c>
      <c r="D8" s="117">
        <v>5006.3329999999996</v>
      </c>
      <c r="E8" s="52">
        <v>6773.3729999999996</v>
      </c>
      <c r="F8" s="52">
        <v>6773.3729999999996</v>
      </c>
      <c r="G8" s="52"/>
      <c r="H8" s="76"/>
      <c r="K8" s="24"/>
      <c r="L8" s="23"/>
      <c r="M8" s="23"/>
    </row>
    <row r="9" spans="1:13" s="1" customFormat="1" x14ac:dyDescent="0.25">
      <c r="A9" s="51" t="s">
        <v>227</v>
      </c>
      <c r="B9" s="117">
        <v>11354.346</v>
      </c>
      <c r="C9" s="52">
        <v>11199.656999999999</v>
      </c>
      <c r="D9" s="117">
        <v>8467.7009999999991</v>
      </c>
      <c r="E9" s="52">
        <v>11199.656999999999</v>
      </c>
      <c r="F9" s="52">
        <v>11199.656999999999</v>
      </c>
      <c r="G9" s="52"/>
      <c r="H9" s="76"/>
      <c r="K9" s="24"/>
      <c r="L9" s="23"/>
      <c r="M9" s="23"/>
    </row>
    <row r="10" spans="1:13" s="1" customFormat="1" x14ac:dyDescent="0.25">
      <c r="A10" s="51" t="s">
        <v>245</v>
      </c>
      <c r="B10" s="117">
        <v>1116.8240000000001</v>
      </c>
      <c r="C10" s="52">
        <v>1538.3720000000001</v>
      </c>
      <c r="D10" s="117">
        <v>957.91800000000001</v>
      </c>
      <c r="E10" s="52">
        <v>863.81700000000001</v>
      </c>
      <c r="F10" s="52">
        <v>863.81700000000001</v>
      </c>
      <c r="G10" s="52"/>
      <c r="H10" s="76"/>
      <c r="K10" s="25"/>
      <c r="L10" s="23"/>
      <c r="M10" s="23"/>
    </row>
    <row r="11" spans="1:13" s="2" customFormat="1" x14ac:dyDescent="0.25">
      <c r="A11" s="48" t="s">
        <v>279</v>
      </c>
      <c r="B11" s="119">
        <v>122.52500000000001</v>
      </c>
      <c r="C11" s="49">
        <v>58.801000000000002</v>
      </c>
      <c r="D11" s="119">
        <v>24.216000000000001</v>
      </c>
      <c r="E11" s="49">
        <v>404.6</v>
      </c>
      <c r="F11" s="49">
        <v>404.6</v>
      </c>
      <c r="G11" s="49"/>
      <c r="H11" s="76" t="e">
        <f>G11/G4*100</f>
        <v>#DIV/0!</v>
      </c>
      <c r="K11" s="17"/>
      <c r="L11" s="26"/>
      <c r="M11" s="26"/>
    </row>
    <row r="12" spans="1:13" s="2" customFormat="1" x14ac:dyDescent="0.25">
      <c r="A12" s="48" t="s">
        <v>104</v>
      </c>
      <c r="B12" s="49">
        <f>B13+B14</f>
        <v>38901.472000000002</v>
      </c>
      <c r="C12" s="49">
        <f t="shared" ref="C12:H12" si="0">C13+C14</f>
        <v>45441.961000000003</v>
      </c>
      <c r="D12" s="49">
        <f t="shared" si="0"/>
        <v>26464.472999999998</v>
      </c>
      <c r="E12" s="49">
        <f t="shared" si="0"/>
        <v>44993.096000000005</v>
      </c>
      <c r="F12" s="49">
        <f t="shared" si="0"/>
        <v>45238.434000000001</v>
      </c>
      <c r="G12" s="49">
        <f t="shared" si="0"/>
        <v>0</v>
      </c>
      <c r="H12" s="76" t="e">
        <f t="shared" si="0"/>
        <v>#DIV/0!</v>
      </c>
      <c r="K12" s="17"/>
      <c r="L12" s="24"/>
      <c r="M12" s="26"/>
    </row>
    <row r="13" spans="1:13" s="1" customFormat="1" x14ac:dyDescent="0.25">
      <c r="A13" s="50" t="s">
        <v>225</v>
      </c>
      <c r="B13" s="117">
        <v>3013.105</v>
      </c>
      <c r="C13" s="52">
        <v>3687.6179999999999</v>
      </c>
      <c r="D13" s="117">
        <v>1885.7260000000001</v>
      </c>
      <c r="E13" s="52">
        <v>3286.6579999999999</v>
      </c>
      <c r="F13" s="52">
        <v>3286.6579999999999</v>
      </c>
      <c r="G13" s="52"/>
      <c r="H13" s="77" t="e">
        <f>G13/G12*100</f>
        <v>#DIV/0!</v>
      </c>
      <c r="J13" s="18"/>
      <c r="K13" s="27"/>
      <c r="L13" s="23"/>
      <c r="M13" s="23"/>
    </row>
    <row r="14" spans="1:13" s="1" customFormat="1" x14ac:dyDescent="0.25">
      <c r="A14" s="50" t="s">
        <v>226</v>
      </c>
      <c r="B14" s="117">
        <v>35888.366999999998</v>
      </c>
      <c r="C14" s="52">
        <v>41754.343000000001</v>
      </c>
      <c r="D14" s="117">
        <v>24578.746999999999</v>
      </c>
      <c r="E14" s="52">
        <v>41706.438000000002</v>
      </c>
      <c r="F14" s="53">
        <v>41951.775999999998</v>
      </c>
      <c r="G14" s="53"/>
      <c r="H14" s="77" t="e">
        <f>G14/G12*100</f>
        <v>#DIV/0!</v>
      </c>
      <c r="J14" s="18"/>
      <c r="K14" s="28"/>
      <c r="L14" s="23"/>
      <c r="M14" s="23"/>
    </row>
    <row r="15" spans="1:13" s="1" customFormat="1" x14ac:dyDescent="0.25">
      <c r="A15" s="48" t="s">
        <v>106</v>
      </c>
      <c r="B15" s="49">
        <f>B4-B12</f>
        <v>4275.7229999999981</v>
      </c>
      <c r="C15" s="49">
        <f>C4-C12</f>
        <v>-37.361000000004424</v>
      </c>
      <c r="D15" s="49">
        <f>D4-D12</f>
        <v>5404.3919999999998</v>
      </c>
      <c r="E15" s="49">
        <f>E4-E12</f>
        <v>821.66899999998714</v>
      </c>
      <c r="F15" s="49">
        <f>F4-F12</f>
        <v>776.33099999999104</v>
      </c>
      <c r="G15" s="49">
        <f>SUM(G4-G12)</f>
        <v>0</v>
      </c>
      <c r="H15" s="49"/>
      <c r="J15" s="18"/>
      <c r="K15" s="17"/>
      <c r="L15" s="23"/>
      <c r="M15" s="23"/>
    </row>
    <row r="16" spans="1:13" s="1" customFormat="1" x14ac:dyDescent="0.25">
      <c r="A16" s="48" t="s">
        <v>107</v>
      </c>
      <c r="B16" s="49">
        <f>B17+B18+B20+B34+B35+B36+B19</f>
        <v>-1399.7050000000004</v>
      </c>
      <c r="C16" s="49">
        <f>C17+C18+C20+C34+C35+C36+C19</f>
        <v>-7590.9450000000006</v>
      </c>
      <c r="D16" s="49">
        <f>D17+D18+D20+D34+D35+D36+D19</f>
        <v>-4017.4689999999996</v>
      </c>
      <c r="E16" s="49">
        <f>E17+E18+E20+E34+E35+E36</f>
        <v>-6459.880000000001</v>
      </c>
      <c r="F16" s="49">
        <f>F17+F18+F20+F34+F35+F36</f>
        <v>-6504.880000000001</v>
      </c>
      <c r="G16" s="49">
        <f>G17+G18+G20+G34+G35+G36</f>
        <v>0</v>
      </c>
      <c r="H16" s="49"/>
      <c r="J16" s="20"/>
      <c r="K16" s="17"/>
      <c r="L16" s="23"/>
      <c r="M16" s="23"/>
    </row>
    <row r="17" spans="1:14" s="1" customFormat="1" x14ac:dyDescent="0.25">
      <c r="A17" s="48" t="s">
        <v>190</v>
      </c>
      <c r="B17" s="119"/>
      <c r="C17" s="49">
        <v>12.46</v>
      </c>
      <c r="D17" s="119">
        <v>11.81</v>
      </c>
      <c r="E17" s="49"/>
      <c r="F17" s="49"/>
      <c r="G17" s="49"/>
      <c r="H17" s="49"/>
      <c r="J17" s="20"/>
      <c r="K17" s="17"/>
      <c r="L17" s="23"/>
      <c r="M17" s="23"/>
    </row>
    <row r="18" spans="1:14" s="1" customFormat="1" x14ac:dyDescent="0.25">
      <c r="A18" s="48" t="s">
        <v>191</v>
      </c>
      <c r="B18" s="119">
        <v>-5368.1620000000003</v>
      </c>
      <c r="C18" s="49">
        <v>-15034.898999999999</v>
      </c>
      <c r="D18" s="119">
        <v>-5396.4139999999998</v>
      </c>
      <c r="E18" s="49">
        <v>-14924.11</v>
      </c>
      <c r="F18" s="49">
        <v>-14969.11</v>
      </c>
      <c r="G18" s="49"/>
      <c r="H18" s="49"/>
      <c r="J18" s="20"/>
      <c r="K18" s="17"/>
      <c r="L18" s="23"/>
      <c r="M18" s="23"/>
    </row>
    <row r="19" spans="1:14" s="1" customFormat="1" x14ac:dyDescent="0.25">
      <c r="A19" s="48" t="s">
        <v>222</v>
      </c>
      <c r="B19" s="119"/>
      <c r="C19" s="49"/>
      <c r="D19" s="119"/>
      <c r="E19" s="49"/>
      <c r="F19" s="49"/>
      <c r="G19" s="49"/>
      <c r="H19" s="49"/>
      <c r="J19" s="20"/>
      <c r="K19" s="17"/>
      <c r="L19" s="23"/>
      <c r="M19" s="23"/>
    </row>
    <row r="20" spans="1:14" x14ac:dyDescent="0.25">
      <c r="A20" s="48" t="s">
        <v>69</v>
      </c>
      <c r="B20" s="49">
        <f t="shared" ref="B20:G20" si="1">SUM(B21:B33)</f>
        <v>4157.2309999999998</v>
      </c>
      <c r="C20" s="49">
        <f t="shared" si="1"/>
        <v>8080.21</v>
      </c>
      <c r="D20" s="49">
        <f t="shared" si="1"/>
        <v>1502.154</v>
      </c>
      <c r="E20" s="49">
        <f t="shared" si="1"/>
        <v>9115.0959999999995</v>
      </c>
      <c r="F20" s="49">
        <f t="shared" si="1"/>
        <v>9115.0959999999995</v>
      </c>
      <c r="G20" s="49">
        <f t="shared" si="1"/>
        <v>0</v>
      </c>
      <c r="H20" s="49"/>
      <c r="J20" s="20"/>
      <c r="K20" s="17"/>
      <c r="L20" s="21"/>
      <c r="M20" s="21"/>
    </row>
    <row r="21" spans="1:14" x14ac:dyDescent="0.25">
      <c r="A21" s="51" t="s">
        <v>246</v>
      </c>
      <c r="B21" s="116">
        <v>23.021000000000001</v>
      </c>
      <c r="C21" s="53">
        <v>34.399000000000001</v>
      </c>
      <c r="D21" s="116">
        <v>34.399000000000001</v>
      </c>
      <c r="E21" s="53"/>
      <c r="F21" s="53"/>
      <c r="G21" s="53"/>
      <c r="H21" s="53"/>
      <c r="K21" s="11"/>
      <c r="L21" s="21"/>
      <c r="M21" s="21"/>
    </row>
    <row r="22" spans="1:14" s="1" customFormat="1" x14ac:dyDescent="0.25">
      <c r="A22" s="51" t="s">
        <v>362</v>
      </c>
      <c r="B22" s="120">
        <v>1000</v>
      </c>
      <c r="C22" s="53">
        <v>967.33</v>
      </c>
      <c r="D22" s="120"/>
      <c r="E22" s="53"/>
      <c r="F22" s="53"/>
      <c r="G22" s="114"/>
      <c r="H22" s="53"/>
      <c r="K22" s="21"/>
      <c r="L22" s="21"/>
      <c r="M22" s="21"/>
      <c r="N22" s="18"/>
    </row>
    <row r="23" spans="1:14" s="1" customFormat="1" x14ac:dyDescent="0.25">
      <c r="A23" s="51" t="s">
        <v>326</v>
      </c>
      <c r="B23" s="120"/>
      <c r="C23" s="53">
        <v>1000</v>
      </c>
      <c r="D23" s="120"/>
      <c r="E23" s="53">
        <v>985</v>
      </c>
      <c r="F23" s="53">
        <v>985</v>
      </c>
      <c r="G23" s="114"/>
      <c r="H23" s="53"/>
      <c r="K23" s="21"/>
      <c r="L23" s="21"/>
      <c r="M23" s="21"/>
      <c r="N23" s="18"/>
    </row>
    <row r="24" spans="1:14" s="1" customFormat="1" x14ac:dyDescent="0.25">
      <c r="A24" s="70" t="s">
        <v>231</v>
      </c>
      <c r="B24" s="132">
        <v>87.02</v>
      </c>
      <c r="C24" s="53"/>
      <c r="D24" s="132"/>
      <c r="E24" s="53"/>
      <c r="F24" s="53"/>
      <c r="G24" s="114"/>
      <c r="H24" s="53"/>
      <c r="K24" s="21"/>
      <c r="L24" s="21"/>
      <c r="M24" s="21"/>
      <c r="N24" s="18"/>
    </row>
    <row r="25" spans="1:14" s="1" customFormat="1" x14ac:dyDescent="0.25">
      <c r="A25" s="70" t="s">
        <v>295</v>
      </c>
      <c r="B25" s="120">
        <v>47.19</v>
      </c>
      <c r="C25" s="53">
        <v>845.31</v>
      </c>
      <c r="D25" s="120">
        <v>756.15599999999995</v>
      </c>
      <c r="E25" s="53"/>
      <c r="F25" s="53"/>
      <c r="G25" s="114"/>
      <c r="H25" s="53"/>
      <c r="K25" s="21"/>
      <c r="L25" s="21"/>
      <c r="M25" s="21"/>
      <c r="N25" s="18"/>
    </row>
    <row r="26" spans="1:14" s="1" customFormat="1" x14ac:dyDescent="0.25">
      <c r="A26" s="70" t="s">
        <v>296</v>
      </c>
      <c r="B26" s="120"/>
      <c r="C26" s="53">
        <v>686.096</v>
      </c>
      <c r="D26" s="120"/>
      <c r="E26" s="53">
        <v>686.096</v>
      </c>
      <c r="F26" s="53">
        <v>686.096</v>
      </c>
      <c r="G26" s="114"/>
      <c r="H26" s="53"/>
      <c r="K26" s="21"/>
      <c r="L26" s="21"/>
      <c r="M26" s="21"/>
      <c r="N26" s="18"/>
    </row>
    <row r="27" spans="1:14" s="1" customFormat="1" x14ac:dyDescent="0.25">
      <c r="A27" s="70" t="s">
        <v>284</v>
      </c>
      <c r="B27" s="120"/>
      <c r="C27" s="53"/>
      <c r="D27" s="120"/>
      <c r="E27" s="53"/>
      <c r="F27" s="53"/>
      <c r="G27" s="114"/>
      <c r="H27" s="53"/>
      <c r="K27" s="21"/>
      <c r="L27" s="21"/>
      <c r="M27" s="21"/>
      <c r="N27" s="18"/>
    </row>
    <row r="28" spans="1:14" s="1" customFormat="1" x14ac:dyDescent="0.25">
      <c r="A28" s="70" t="s">
        <v>297</v>
      </c>
      <c r="B28" s="120"/>
      <c r="C28" s="53"/>
      <c r="D28" s="120"/>
      <c r="E28" s="53"/>
      <c r="F28" s="53"/>
      <c r="G28" s="114"/>
      <c r="H28" s="53"/>
      <c r="K28" s="21"/>
      <c r="L28" s="21"/>
      <c r="M28" s="21"/>
      <c r="N28" s="18"/>
    </row>
    <row r="29" spans="1:14" s="1" customFormat="1" x14ac:dyDescent="0.25">
      <c r="A29" s="51" t="s">
        <v>232</v>
      </c>
      <c r="B29" s="120"/>
      <c r="C29" s="53"/>
      <c r="D29" s="120"/>
      <c r="E29" s="53"/>
      <c r="F29" s="53"/>
      <c r="G29" s="114"/>
      <c r="H29" s="53"/>
      <c r="K29" s="21"/>
      <c r="L29" s="21"/>
      <c r="M29" s="21"/>
      <c r="N29" s="18"/>
    </row>
    <row r="30" spans="1:14" s="1" customFormat="1" x14ac:dyDescent="0.25">
      <c r="A30" s="51" t="s">
        <v>285</v>
      </c>
      <c r="B30" s="120"/>
      <c r="C30" s="53"/>
      <c r="D30" s="120"/>
      <c r="E30" s="53"/>
      <c r="F30" s="53"/>
      <c r="G30" s="114"/>
      <c r="H30" s="53"/>
      <c r="K30" s="21"/>
      <c r="L30" s="21"/>
      <c r="M30" s="21"/>
      <c r="N30" s="18"/>
    </row>
    <row r="31" spans="1:14" s="1" customFormat="1" x14ac:dyDescent="0.25">
      <c r="A31" s="51" t="s">
        <v>286</v>
      </c>
      <c r="B31" s="120"/>
      <c r="C31" s="53"/>
      <c r="D31" s="120"/>
      <c r="E31" s="53"/>
      <c r="F31" s="53"/>
      <c r="G31" s="114"/>
      <c r="H31" s="53"/>
      <c r="K31" s="21"/>
      <c r="L31" s="21"/>
      <c r="M31" s="21"/>
      <c r="N31" s="18"/>
    </row>
    <row r="32" spans="1:14" s="1" customFormat="1" x14ac:dyDescent="0.25">
      <c r="A32" s="51" t="s">
        <v>241</v>
      </c>
      <c r="B32" s="117"/>
      <c r="C32" s="53">
        <v>935</v>
      </c>
      <c r="D32" s="117"/>
      <c r="E32" s="53">
        <v>935</v>
      </c>
      <c r="F32" s="53">
        <v>935</v>
      </c>
      <c r="G32" s="114"/>
      <c r="H32" s="53"/>
      <c r="K32" s="21"/>
      <c r="L32" s="21"/>
      <c r="M32" s="21"/>
      <c r="N32" s="18"/>
    </row>
    <row r="33" spans="1:14" s="1" customFormat="1" x14ac:dyDescent="0.25">
      <c r="A33" s="51" t="s">
        <v>242</v>
      </c>
      <c r="B33" s="132">
        <v>3000</v>
      </c>
      <c r="C33" s="53">
        <v>3612.0749999999998</v>
      </c>
      <c r="D33" s="132">
        <v>711.59900000000005</v>
      </c>
      <c r="E33" s="53">
        <v>6509</v>
      </c>
      <c r="F33" s="53">
        <v>6509</v>
      </c>
      <c r="G33" s="114"/>
      <c r="H33" s="53"/>
      <c r="K33" s="21"/>
      <c r="L33" s="21"/>
      <c r="M33" s="21"/>
      <c r="N33" s="18"/>
    </row>
    <row r="34" spans="1:14" x14ac:dyDescent="0.25">
      <c r="A34" s="48" t="s">
        <v>247</v>
      </c>
      <c r="B34" s="118"/>
      <c r="C34" s="49">
        <v>-430.61599999999999</v>
      </c>
      <c r="D34" s="118"/>
      <c r="E34" s="49">
        <v>-416.36599999999999</v>
      </c>
      <c r="F34" s="49">
        <v>-416.36599999999999</v>
      </c>
      <c r="G34" s="49"/>
      <c r="H34" s="49"/>
      <c r="J34" s="20"/>
      <c r="K34" s="17"/>
      <c r="L34" s="21"/>
      <c r="M34" s="21"/>
    </row>
    <row r="35" spans="1:14" s="1" customFormat="1" x14ac:dyDescent="0.25">
      <c r="A35" s="48" t="s">
        <v>189</v>
      </c>
      <c r="B35" s="119">
        <v>0.73699999999999999</v>
      </c>
      <c r="C35" s="49">
        <v>0.9</v>
      </c>
      <c r="D35" s="119">
        <v>0.71599999999999997</v>
      </c>
      <c r="E35" s="49">
        <v>0.5</v>
      </c>
      <c r="F35" s="49">
        <v>0.5</v>
      </c>
      <c r="G35" s="49"/>
      <c r="H35" s="49"/>
      <c r="K35" s="17"/>
      <c r="L35" s="23"/>
      <c r="M35" s="21"/>
      <c r="N35" s="18"/>
    </row>
    <row r="36" spans="1:14" x14ac:dyDescent="0.25">
      <c r="A36" s="48" t="s">
        <v>234</v>
      </c>
      <c r="B36" s="118">
        <v>-189.511</v>
      </c>
      <c r="C36" s="49">
        <v>-219</v>
      </c>
      <c r="D36" s="118">
        <v>-135.73500000000001</v>
      </c>
      <c r="E36" s="49">
        <v>-235</v>
      </c>
      <c r="F36" s="49">
        <v>-235</v>
      </c>
      <c r="G36" s="49"/>
      <c r="H36" s="49"/>
      <c r="K36" s="17"/>
      <c r="L36" s="21"/>
      <c r="M36" s="21"/>
      <c r="N36" s="20"/>
    </row>
    <row r="37" spans="1:14" x14ac:dyDescent="0.25">
      <c r="A37" s="48" t="s">
        <v>192</v>
      </c>
      <c r="B37" s="127">
        <f>SUM(B15+B16)</f>
        <v>2876.0179999999978</v>
      </c>
      <c r="C37" s="49">
        <f>C15+C16</f>
        <v>-7628.306000000005</v>
      </c>
      <c r="D37" s="127">
        <f>SUM(D15+D16)</f>
        <v>1386.9230000000002</v>
      </c>
      <c r="E37" s="49">
        <f>E15+E16</f>
        <v>-5638.2110000000139</v>
      </c>
      <c r="F37" s="49">
        <f>F15+F16</f>
        <v>-5728.54900000001</v>
      </c>
      <c r="G37" s="49">
        <f>SUM(G15+G16)</f>
        <v>0</v>
      </c>
      <c r="H37" s="49"/>
      <c r="K37" s="17"/>
      <c r="L37" s="21"/>
      <c r="M37" s="21"/>
      <c r="N37" s="20"/>
    </row>
    <row r="38" spans="1:14" x14ac:dyDescent="0.25">
      <c r="A38" s="48" t="s">
        <v>111</v>
      </c>
      <c r="B38" s="49">
        <f>SUM(B39:B40)</f>
        <v>1654.1600000000008</v>
      </c>
      <c r="C38" s="49">
        <f>SUM(C39:C40)</f>
        <v>1382</v>
      </c>
      <c r="D38" s="49">
        <f>SUM(D39:D40)</f>
        <v>-844.75</v>
      </c>
      <c r="E38" s="49">
        <f>E39+E40</f>
        <v>2752</v>
      </c>
      <c r="F38" s="49">
        <f>F39+F40</f>
        <v>2752</v>
      </c>
      <c r="G38" s="49">
        <f>G39+G40</f>
        <v>0</v>
      </c>
      <c r="H38" s="49"/>
      <c r="K38" s="17"/>
      <c r="L38" s="21"/>
      <c r="M38" s="21"/>
    </row>
    <row r="39" spans="1:14" x14ac:dyDescent="0.25">
      <c r="A39" s="50" t="s">
        <v>235</v>
      </c>
      <c r="B39" s="116">
        <v>8330.5920000000006</v>
      </c>
      <c r="C39" s="52">
        <v>2500</v>
      </c>
      <c r="D39" s="116"/>
      <c r="E39" s="52">
        <v>4000</v>
      </c>
      <c r="F39" s="52">
        <v>4000</v>
      </c>
      <c r="G39" s="52"/>
      <c r="H39" s="49"/>
      <c r="K39" s="17"/>
      <c r="L39" s="21"/>
      <c r="M39" s="21"/>
    </row>
    <row r="40" spans="1:14" x14ac:dyDescent="0.25">
      <c r="A40" s="50" t="s">
        <v>237</v>
      </c>
      <c r="B40" s="116">
        <v>-6676.4319999999998</v>
      </c>
      <c r="C40" s="52">
        <v>-1118</v>
      </c>
      <c r="D40" s="116">
        <v>-844.75</v>
      </c>
      <c r="E40" s="52">
        <v>-1248</v>
      </c>
      <c r="F40" s="52">
        <v>-1248</v>
      </c>
      <c r="G40" s="52"/>
      <c r="H40" s="49"/>
      <c r="K40" s="17"/>
      <c r="L40" s="21"/>
      <c r="M40" s="21"/>
    </row>
    <row r="41" spans="1:14" x14ac:dyDescent="0.25">
      <c r="A41" s="48" t="s">
        <v>248</v>
      </c>
      <c r="B41" s="118">
        <v>4530.1779999999999</v>
      </c>
      <c r="C41" s="49">
        <v>-8050.5839999999998</v>
      </c>
      <c r="D41" s="118">
        <v>2880.5329999999999</v>
      </c>
      <c r="E41" s="49">
        <v>-825.01099999999997</v>
      </c>
      <c r="F41" s="49">
        <v>-2084.2449999999999</v>
      </c>
      <c r="G41" s="49"/>
      <c r="H41" s="49"/>
      <c r="K41" s="17"/>
      <c r="L41" s="21"/>
      <c r="M41" s="21"/>
    </row>
    <row r="42" spans="1:14" x14ac:dyDescent="0.25">
      <c r="A42" s="48" t="s">
        <v>307</v>
      </c>
      <c r="B42" s="118"/>
      <c r="C42" s="49">
        <v>-1804.278</v>
      </c>
      <c r="D42" s="118">
        <v>2338.36</v>
      </c>
      <c r="E42" s="49"/>
      <c r="F42" s="49">
        <v>892.30399999999997</v>
      </c>
      <c r="G42" s="49"/>
      <c r="H42" s="49"/>
      <c r="K42" s="17"/>
      <c r="L42" s="21"/>
      <c r="M42" s="21"/>
    </row>
    <row r="43" spans="1:14" x14ac:dyDescent="0.25">
      <c r="A43" s="48" t="s">
        <v>66</v>
      </c>
      <c r="B43" s="116"/>
      <c r="C43" s="49"/>
      <c r="D43" s="116"/>
      <c r="E43" s="49"/>
      <c r="F43" s="49"/>
      <c r="G43" s="49"/>
      <c r="H43" s="49"/>
      <c r="K43" s="17"/>
      <c r="L43" s="21"/>
      <c r="M43" s="21"/>
    </row>
    <row r="44" spans="1:14" x14ac:dyDescent="0.25">
      <c r="A44" s="78" t="s">
        <v>3</v>
      </c>
      <c r="B44" s="53">
        <f>B37+B38-B41</f>
        <v>0</v>
      </c>
      <c r="C44" s="53">
        <f>C37+C38-C41+C42</f>
        <v>-5.2295945351943374E-12</v>
      </c>
      <c r="D44" s="53">
        <f>D37+D38-D41+D42</f>
        <v>0</v>
      </c>
      <c r="E44" s="53">
        <f>E37+E38-E41+E42</f>
        <v>-2061.2000000000139</v>
      </c>
      <c r="F44" s="53">
        <f>F37+F38-F41+F42</f>
        <v>-1.0118128557223827E-11</v>
      </c>
      <c r="G44" s="53">
        <f>G37+G38-G41+G42</f>
        <v>0</v>
      </c>
      <c r="H44" s="53"/>
      <c r="K44" s="11"/>
      <c r="L44" s="21"/>
      <c r="M44" s="21"/>
    </row>
    <row r="45" spans="1:14" x14ac:dyDescent="0.25">
      <c r="A45" s="58"/>
      <c r="B45" s="58"/>
      <c r="C45" s="58"/>
      <c r="D45" s="58"/>
      <c r="E45" s="58"/>
      <c r="F45" s="58"/>
      <c r="G45" s="58"/>
      <c r="H45" s="58"/>
      <c r="K45" s="21"/>
      <c r="L45" s="21"/>
      <c r="M45" s="21"/>
    </row>
    <row r="46" spans="1:14" x14ac:dyDescent="0.25">
      <c r="A46" s="58" t="s">
        <v>68</v>
      </c>
      <c r="B46" s="58"/>
      <c r="C46" s="58"/>
      <c r="D46" s="58"/>
      <c r="E46" s="58"/>
      <c r="F46" s="58"/>
      <c r="G46" s="58"/>
      <c r="H46" s="58"/>
      <c r="K46" s="21"/>
      <c r="L46" s="21"/>
      <c r="M46" s="21"/>
    </row>
    <row r="47" spans="1:14" x14ac:dyDescent="0.25">
      <c r="A47" s="58" t="s">
        <v>77</v>
      </c>
    </row>
    <row r="48" spans="1:14" x14ac:dyDescent="0.25">
      <c r="A48" s="58"/>
    </row>
  </sheetData>
  <mergeCells count="7">
    <mergeCell ref="G2:G3"/>
    <mergeCell ref="H2:H3"/>
    <mergeCell ref="B2:B3"/>
    <mergeCell ref="D2:D3"/>
    <mergeCell ref="C2:C3"/>
    <mergeCell ref="E2:E3"/>
    <mergeCell ref="F2:F3"/>
  </mergeCells>
  <phoneticPr fontId="28" type="noConversion"/>
  <pageMargins left="0.78740157480314965" right="0.7874015748031496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7"/>
  <sheetViews>
    <sheetView topLeftCell="A43" zoomScaleNormal="100" workbookViewId="0">
      <selection activeCell="F31" sqref="F31"/>
    </sheetView>
  </sheetViews>
  <sheetFormatPr defaultRowHeight="15" x14ac:dyDescent="0.25"/>
  <cols>
    <col min="1" max="1" width="25.85546875" customWidth="1"/>
    <col min="2" max="2" width="9.28515625" customWidth="1"/>
    <col min="3" max="3" width="8.5703125" customWidth="1"/>
    <col min="4" max="4" width="9.7109375" customWidth="1"/>
    <col min="5" max="5" width="7.85546875" customWidth="1"/>
    <col min="6" max="6" width="9.85546875" customWidth="1"/>
    <col min="7" max="7" width="10" customWidth="1"/>
    <col min="8" max="8" width="10.140625" customWidth="1"/>
    <col min="9" max="9" width="9.28515625" customWidth="1"/>
    <col min="10" max="10" width="8.140625" customWidth="1"/>
    <col min="11" max="11" width="6.7109375" customWidth="1"/>
    <col min="13" max="13" width="10.140625" customWidth="1"/>
  </cols>
  <sheetData>
    <row r="1" spans="1:15" ht="15.75" thickBot="1" x14ac:dyDescent="0.3">
      <c r="A1" s="44" t="s">
        <v>327</v>
      </c>
      <c r="B1" s="58"/>
      <c r="C1" s="58"/>
      <c r="D1" s="58"/>
      <c r="E1" s="58"/>
      <c r="F1" s="58"/>
      <c r="G1" s="58"/>
      <c r="H1" s="58"/>
      <c r="I1" s="58"/>
      <c r="J1" s="44"/>
      <c r="K1" s="104"/>
      <c r="L1" s="44"/>
      <c r="M1" s="125" t="s">
        <v>271</v>
      </c>
      <c r="N1" s="4"/>
      <c r="O1" s="4"/>
    </row>
    <row r="2" spans="1:15" ht="24" customHeight="1" x14ac:dyDescent="0.25">
      <c r="A2" s="148" t="s">
        <v>328</v>
      </c>
      <c r="B2" s="105" t="s">
        <v>193</v>
      </c>
      <c r="C2" s="105"/>
      <c r="D2" s="105"/>
      <c r="E2" s="105"/>
      <c r="F2" s="46"/>
      <c r="G2" s="46"/>
      <c r="H2" s="46"/>
      <c r="I2" s="46"/>
      <c r="J2" s="46"/>
      <c r="K2" s="46"/>
      <c r="L2" s="46"/>
      <c r="M2" s="106"/>
      <c r="N2" s="4"/>
      <c r="O2" s="4"/>
    </row>
    <row r="3" spans="1:15" ht="29.25" customHeight="1" x14ac:dyDescent="0.25">
      <c r="A3" s="149"/>
      <c r="B3" s="150" t="s">
        <v>194</v>
      </c>
      <c r="C3" s="133" t="s">
        <v>261</v>
      </c>
      <c r="D3" s="150" t="s">
        <v>336</v>
      </c>
      <c r="E3" s="150" t="s">
        <v>259</v>
      </c>
      <c r="F3" s="152" t="s">
        <v>194</v>
      </c>
      <c r="G3" s="152" t="s">
        <v>335</v>
      </c>
      <c r="H3" s="152" t="s">
        <v>260</v>
      </c>
      <c r="I3" s="152" t="s">
        <v>195</v>
      </c>
      <c r="J3" s="152" t="s">
        <v>281</v>
      </c>
      <c r="K3" s="152" t="s">
        <v>261</v>
      </c>
      <c r="L3" s="152" t="s">
        <v>294</v>
      </c>
      <c r="M3" s="146" t="s">
        <v>173</v>
      </c>
      <c r="N3" s="4"/>
      <c r="O3" s="4"/>
    </row>
    <row r="4" spans="1:15" ht="15.75" thickBot="1" x14ac:dyDescent="0.3">
      <c r="A4" s="46"/>
      <c r="B4" s="151"/>
      <c r="C4" s="134"/>
      <c r="D4" s="151"/>
      <c r="E4" s="151"/>
      <c r="F4" s="153"/>
      <c r="G4" s="153"/>
      <c r="H4" s="153"/>
      <c r="I4" s="153"/>
      <c r="J4" s="153"/>
      <c r="K4" s="153"/>
      <c r="L4" s="153"/>
      <c r="M4" s="147"/>
      <c r="N4" s="4"/>
      <c r="O4" s="4"/>
    </row>
    <row r="5" spans="1:15" x14ac:dyDescent="0.25">
      <c r="A5" s="46" t="s">
        <v>337</v>
      </c>
      <c r="B5" s="105">
        <v>250000</v>
      </c>
      <c r="C5" s="105"/>
      <c r="D5" s="105"/>
      <c r="E5" s="105"/>
      <c r="F5" s="46"/>
      <c r="G5" s="46"/>
      <c r="H5" s="130"/>
      <c r="I5" s="46"/>
      <c r="J5" s="46"/>
      <c r="K5" s="46"/>
      <c r="L5" s="46"/>
      <c r="M5" s="107">
        <f>SUM(B5:L5)</f>
        <v>250000</v>
      </c>
      <c r="N5" s="4"/>
      <c r="O5" s="4"/>
    </row>
    <row r="6" spans="1:15" x14ac:dyDescent="0.25">
      <c r="A6" s="46" t="s">
        <v>334</v>
      </c>
      <c r="B6" s="105"/>
      <c r="C6" s="105"/>
      <c r="D6" s="105"/>
      <c r="E6" s="105"/>
      <c r="F6" s="46"/>
      <c r="G6" s="46"/>
      <c r="H6" s="130"/>
      <c r="I6" s="46">
        <v>985000</v>
      </c>
      <c r="J6" s="46"/>
      <c r="K6" s="46"/>
      <c r="L6" s="46"/>
      <c r="M6" s="107">
        <f>SUM(B6:L6)</f>
        <v>985000</v>
      </c>
      <c r="N6" s="4"/>
      <c r="O6" s="4"/>
    </row>
    <row r="7" spans="1:15" x14ac:dyDescent="0.25">
      <c r="A7" s="128" t="s">
        <v>287</v>
      </c>
      <c r="B7" s="105"/>
      <c r="C7" s="105"/>
      <c r="D7" s="105"/>
      <c r="E7" s="105"/>
      <c r="F7" s="74">
        <v>5720</v>
      </c>
      <c r="G7" s="46"/>
      <c r="H7" s="130"/>
      <c r="I7" s="46"/>
      <c r="J7" s="74">
        <v>51480</v>
      </c>
      <c r="K7" s="46"/>
      <c r="L7" s="128">
        <v>193252</v>
      </c>
      <c r="M7" s="108">
        <f>SUM(B7:L7)</f>
        <v>250452</v>
      </c>
      <c r="N7" s="4"/>
      <c r="O7" s="4"/>
    </row>
    <row r="8" spans="1:15" x14ac:dyDescent="0.25">
      <c r="A8" s="130" t="s">
        <v>342</v>
      </c>
      <c r="B8" s="105"/>
      <c r="C8" s="105"/>
      <c r="D8" s="105"/>
      <c r="E8" s="105"/>
      <c r="F8" s="74">
        <v>10000</v>
      </c>
      <c r="G8" s="46"/>
      <c r="H8" s="130"/>
      <c r="I8" s="46"/>
      <c r="J8" s="74"/>
      <c r="K8" s="46"/>
      <c r="L8" s="130"/>
      <c r="M8" s="108">
        <f>SUM(B8:L8)</f>
        <v>10000</v>
      </c>
      <c r="N8" s="4"/>
      <c r="O8" s="4"/>
    </row>
    <row r="9" spans="1:15" x14ac:dyDescent="0.25">
      <c r="A9" s="46" t="s">
        <v>276</v>
      </c>
      <c r="B9" s="105">
        <v>60000</v>
      </c>
      <c r="C9" s="105"/>
      <c r="D9" s="105"/>
      <c r="E9" s="105"/>
      <c r="F9" s="74">
        <v>850000</v>
      </c>
      <c r="G9" s="46"/>
      <c r="H9" s="130"/>
      <c r="I9" s="46"/>
      <c r="J9" s="46"/>
      <c r="K9" s="46"/>
      <c r="L9" s="46"/>
      <c r="M9" s="108">
        <f>SUM(B9:L9)</f>
        <v>910000</v>
      </c>
      <c r="N9" s="4"/>
      <c r="O9" s="4"/>
    </row>
    <row r="10" spans="1:15" ht="15.75" thickBot="1" x14ac:dyDescent="0.3">
      <c r="A10" s="121" t="s">
        <v>174</v>
      </c>
      <c r="B10" s="121">
        <f>SUM(B5:B9)</f>
        <v>310000</v>
      </c>
      <c r="C10" s="121"/>
      <c r="D10" s="121">
        <f t="shared" ref="D10:M10" si="0">SUM(D5:D9)</f>
        <v>0</v>
      </c>
      <c r="E10" s="121">
        <f t="shared" si="0"/>
        <v>0</v>
      </c>
      <c r="F10" s="121">
        <f t="shared" si="0"/>
        <v>865720</v>
      </c>
      <c r="G10" s="121">
        <f t="shared" si="0"/>
        <v>0</v>
      </c>
      <c r="H10" s="121">
        <f t="shared" si="0"/>
        <v>0</v>
      </c>
      <c r="I10" s="121">
        <f t="shared" si="0"/>
        <v>985000</v>
      </c>
      <c r="J10" s="121">
        <f t="shared" si="0"/>
        <v>51480</v>
      </c>
      <c r="K10" s="121">
        <f t="shared" si="0"/>
        <v>0</v>
      </c>
      <c r="L10" s="121">
        <f t="shared" si="0"/>
        <v>193252</v>
      </c>
      <c r="M10" s="122">
        <f t="shared" si="0"/>
        <v>2405452</v>
      </c>
      <c r="N10" s="40"/>
      <c r="O10" s="4"/>
    </row>
    <row r="11" spans="1:15" x14ac:dyDescent="0.25">
      <c r="A11" s="128" t="s">
        <v>288</v>
      </c>
      <c r="B11" s="105"/>
      <c r="C11" s="105"/>
      <c r="D11" s="105"/>
      <c r="E11" s="105"/>
      <c r="F11" s="46">
        <v>24250</v>
      </c>
      <c r="G11" s="46"/>
      <c r="H11" s="46"/>
      <c r="I11" s="46"/>
      <c r="J11" s="74">
        <v>218250</v>
      </c>
      <c r="K11" s="46"/>
      <c r="L11" s="128">
        <v>223114</v>
      </c>
      <c r="M11" s="109">
        <f>SUM(B11:L11)</f>
        <v>465614</v>
      </c>
      <c r="N11" s="4"/>
      <c r="O11" s="4"/>
    </row>
    <row r="12" spans="1:15" ht="15.75" thickBot="1" x14ac:dyDescent="0.3">
      <c r="A12" s="74" t="s">
        <v>298</v>
      </c>
      <c r="B12" s="105"/>
      <c r="C12" s="105"/>
      <c r="D12" s="105"/>
      <c r="E12" s="105"/>
      <c r="F12" s="46">
        <v>8000</v>
      </c>
      <c r="G12" s="46"/>
      <c r="H12" s="46"/>
      <c r="I12" s="46"/>
      <c r="J12" s="74"/>
      <c r="K12" s="74"/>
      <c r="L12" s="74"/>
      <c r="M12" s="129">
        <f>SUM(F12:L12)</f>
        <v>8000</v>
      </c>
      <c r="N12" s="4"/>
      <c r="O12" s="4"/>
    </row>
    <row r="13" spans="1:15" ht="15.75" thickBot="1" x14ac:dyDescent="0.3">
      <c r="A13" s="121" t="s">
        <v>196</v>
      </c>
      <c r="B13" s="121">
        <f>SUM(B11:B11)</f>
        <v>0</v>
      </c>
      <c r="C13" s="121"/>
      <c r="D13" s="121">
        <f>SUM(D11:D11)</f>
        <v>0</v>
      </c>
      <c r="E13" s="121">
        <f>SUM(E11:E11)</f>
        <v>0</v>
      </c>
      <c r="F13" s="121">
        <f>SUM(F11:F12)</f>
        <v>32250</v>
      </c>
      <c r="G13" s="121">
        <f>SUM(G11:G11)</f>
        <v>0</v>
      </c>
      <c r="H13" s="121">
        <f>SUM(H11:H11)</f>
        <v>0</v>
      </c>
      <c r="I13" s="121">
        <f>SUM(I11:I11)</f>
        <v>0</v>
      </c>
      <c r="J13" s="121">
        <f>SUM(J11:J12)</f>
        <v>218250</v>
      </c>
      <c r="K13" s="121">
        <f>SUM(K11:K11)</f>
        <v>0</v>
      </c>
      <c r="L13" s="121">
        <f>SUM(L11:L11)</f>
        <v>223114</v>
      </c>
      <c r="M13" s="123">
        <f>SUM(M11:M12)</f>
        <v>473614</v>
      </c>
      <c r="N13" s="124"/>
      <c r="O13" s="4"/>
    </row>
    <row r="14" spans="1:15" ht="15.75" thickBot="1" x14ac:dyDescent="0.3">
      <c r="A14" s="46" t="s">
        <v>101</v>
      </c>
      <c r="B14" s="105">
        <v>0</v>
      </c>
      <c r="C14" s="105"/>
      <c r="D14" s="105"/>
      <c r="E14" s="105"/>
      <c r="F14" s="46"/>
      <c r="G14" s="46"/>
      <c r="H14" s="46"/>
      <c r="I14" s="46"/>
      <c r="J14" s="46"/>
      <c r="K14" s="46"/>
      <c r="L14" s="46"/>
      <c r="M14" s="110">
        <f>SUM(B14:L14)</f>
        <v>0</v>
      </c>
      <c r="N14" s="4"/>
      <c r="O14" s="4"/>
    </row>
    <row r="15" spans="1:15" x14ac:dyDescent="0.25">
      <c r="A15" s="121" t="s">
        <v>176</v>
      </c>
      <c r="B15" s="121">
        <f>SUM(B14)</f>
        <v>0</v>
      </c>
      <c r="C15" s="121"/>
      <c r="D15" s="121">
        <f t="shared" ref="D15:M15" si="1">SUM(D14)</f>
        <v>0</v>
      </c>
      <c r="E15" s="121">
        <f t="shared" si="1"/>
        <v>0</v>
      </c>
      <c r="F15" s="121">
        <f t="shared" si="1"/>
        <v>0</v>
      </c>
      <c r="G15" s="121">
        <f t="shared" si="1"/>
        <v>0</v>
      </c>
      <c r="H15" s="121">
        <f t="shared" si="1"/>
        <v>0</v>
      </c>
      <c r="I15" s="121">
        <f t="shared" si="1"/>
        <v>0</v>
      </c>
      <c r="J15" s="121">
        <f t="shared" si="1"/>
        <v>0</v>
      </c>
      <c r="K15" s="121">
        <f t="shared" si="1"/>
        <v>0</v>
      </c>
      <c r="L15" s="121">
        <f t="shared" si="1"/>
        <v>0</v>
      </c>
      <c r="M15" s="131">
        <f t="shared" si="1"/>
        <v>0</v>
      </c>
      <c r="N15" s="4"/>
      <c r="O15" s="4"/>
    </row>
    <row r="16" spans="1:15" x14ac:dyDescent="0.25">
      <c r="A16" s="74" t="s">
        <v>338</v>
      </c>
      <c r="B16" s="74"/>
      <c r="C16" s="74"/>
      <c r="D16" s="74"/>
      <c r="E16" s="74"/>
      <c r="F16" s="74"/>
      <c r="G16" s="74">
        <v>160000</v>
      </c>
      <c r="H16" s="74"/>
      <c r="I16" s="74"/>
      <c r="J16" s="74"/>
      <c r="K16" s="74"/>
      <c r="L16" s="74"/>
      <c r="M16" s="74">
        <f>SUM(B16:L16)</f>
        <v>160000</v>
      </c>
      <c r="N16" s="4"/>
      <c r="O16" s="4"/>
    </row>
    <row r="17" spans="1:15" x14ac:dyDescent="0.25">
      <c r="A17" s="74" t="s">
        <v>339</v>
      </c>
      <c r="B17" s="74">
        <v>9978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>
        <f>SUM(B17:L17)</f>
        <v>9978</v>
      </c>
      <c r="N17" s="4"/>
      <c r="O17" s="4"/>
    </row>
    <row r="18" spans="1:15" x14ac:dyDescent="0.25">
      <c r="A18" s="74" t="s">
        <v>313</v>
      </c>
      <c r="B18" s="74"/>
      <c r="C18" s="74"/>
      <c r="D18" s="112"/>
      <c r="E18" s="112"/>
      <c r="F18" s="74"/>
      <c r="G18" s="112"/>
      <c r="H18" s="112"/>
      <c r="I18" s="112"/>
      <c r="J18" s="112"/>
      <c r="K18" s="112"/>
      <c r="L18" s="112"/>
      <c r="M18" s="74">
        <f>SUM(B18:L18)</f>
        <v>0</v>
      </c>
      <c r="N18" s="4"/>
      <c r="O18" s="4"/>
    </row>
    <row r="19" spans="1:15" ht="15.75" thickBot="1" x14ac:dyDescent="0.3">
      <c r="A19" s="121" t="s">
        <v>263</v>
      </c>
      <c r="B19" s="121">
        <f>SUM(B16:B18)</f>
        <v>9978</v>
      </c>
      <c r="C19" s="121"/>
      <c r="D19" s="121">
        <f>SUM(D16:D18)</f>
        <v>0</v>
      </c>
      <c r="E19" s="121">
        <f>SUM(E16:E18)</f>
        <v>0</v>
      </c>
      <c r="F19" s="121">
        <f>SUM(F16:F18)</f>
        <v>0</v>
      </c>
      <c r="G19" s="121">
        <f t="shared" ref="G19:L19" si="2">SUM(G18:G18)</f>
        <v>0</v>
      </c>
      <c r="H19" s="121">
        <f t="shared" si="2"/>
        <v>0</v>
      </c>
      <c r="I19" s="121">
        <f t="shared" si="2"/>
        <v>0</v>
      </c>
      <c r="J19" s="121">
        <f t="shared" si="2"/>
        <v>0</v>
      </c>
      <c r="K19" s="121">
        <f t="shared" si="2"/>
        <v>0</v>
      </c>
      <c r="L19" s="121">
        <f t="shared" si="2"/>
        <v>0</v>
      </c>
      <c r="M19" s="122">
        <f>SUM(M16:M18)</f>
        <v>169978</v>
      </c>
      <c r="N19" s="4"/>
      <c r="O19" s="4"/>
    </row>
    <row r="20" spans="1:15" x14ac:dyDescent="0.25">
      <c r="A20" s="46" t="s">
        <v>197</v>
      </c>
      <c r="B20" s="105"/>
      <c r="C20" s="105"/>
      <c r="D20" s="105"/>
      <c r="E20" s="105"/>
      <c r="F20" s="46"/>
      <c r="G20" s="46"/>
      <c r="H20" s="46"/>
      <c r="I20" s="46"/>
      <c r="J20" s="46"/>
      <c r="K20" s="46"/>
      <c r="L20" s="46"/>
      <c r="M20" s="107">
        <f t="shared" ref="M20:M31" si="3">SUM(B20:L20)</f>
        <v>0</v>
      </c>
      <c r="N20" s="4"/>
      <c r="O20" s="4"/>
    </row>
    <row r="21" spans="1:15" x14ac:dyDescent="0.25">
      <c r="A21" s="46" t="s">
        <v>198</v>
      </c>
      <c r="B21" s="105"/>
      <c r="C21" s="105"/>
      <c r="D21" s="105"/>
      <c r="E21" s="105"/>
      <c r="F21" s="46"/>
      <c r="G21" s="46">
        <v>3200000</v>
      </c>
      <c r="H21" s="130">
        <v>6509000</v>
      </c>
      <c r="I21" s="130"/>
      <c r="J21" s="46"/>
      <c r="K21" s="46"/>
      <c r="L21" s="46"/>
      <c r="M21" s="107">
        <f t="shared" si="3"/>
        <v>9709000</v>
      </c>
      <c r="N21" s="4"/>
      <c r="O21" s="4"/>
    </row>
    <row r="22" spans="1:15" x14ac:dyDescent="0.25">
      <c r="A22" s="46" t="s">
        <v>199</v>
      </c>
      <c r="B22" s="105"/>
      <c r="C22" s="105"/>
      <c r="D22" s="105"/>
      <c r="E22" s="105"/>
      <c r="F22" s="46"/>
      <c r="G22" s="74"/>
      <c r="H22" s="130"/>
      <c r="I22" s="130"/>
      <c r="J22" s="46"/>
      <c r="K22" s="46"/>
      <c r="L22" s="46"/>
      <c r="M22" s="107">
        <f t="shared" si="3"/>
        <v>0</v>
      </c>
      <c r="N22" s="4"/>
      <c r="O22" s="4"/>
    </row>
    <row r="23" spans="1:15" x14ac:dyDescent="0.25">
      <c r="A23" s="46" t="s">
        <v>314</v>
      </c>
      <c r="B23" s="105"/>
      <c r="C23" s="105"/>
      <c r="D23" s="105"/>
      <c r="E23" s="105"/>
      <c r="F23" s="46"/>
      <c r="G23" s="74"/>
      <c r="H23" s="130"/>
      <c r="I23" s="130"/>
      <c r="J23" s="46"/>
      <c r="K23" s="46"/>
      <c r="L23" s="46"/>
      <c r="M23" s="107">
        <f t="shared" si="3"/>
        <v>0</v>
      </c>
      <c r="N23" s="4"/>
      <c r="O23" s="4"/>
    </row>
    <row r="24" spans="1:15" x14ac:dyDescent="0.25">
      <c r="A24" s="46" t="s">
        <v>146</v>
      </c>
      <c r="B24" s="105"/>
      <c r="C24" s="105"/>
      <c r="D24" s="105"/>
      <c r="E24" s="105"/>
      <c r="F24" s="46"/>
      <c r="G24" s="74"/>
      <c r="H24" s="130"/>
      <c r="I24" s="130"/>
      <c r="J24" s="46"/>
      <c r="K24" s="46"/>
      <c r="L24" s="46"/>
      <c r="M24" s="107">
        <f t="shared" si="3"/>
        <v>0</v>
      </c>
      <c r="N24" s="4"/>
      <c r="O24" s="4"/>
    </row>
    <row r="25" spans="1:15" x14ac:dyDescent="0.25">
      <c r="A25" s="46" t="s">
        <v>97</v>
      </c>
      <c r="B25" s="105"/>
      <c r="C25" s="105"/>
      <c r="D25" s="105"/>
      <c r="E25" s="105"/>
      <c r="F25" s="46"/>
      <c r="G25" s="74"/>
      <c r="H25" s="130"/>
      <c r="I25" s="130"/>
      <c r="J25" s="46"/>
      <c r="K25" s="46"/>
      <c r="L25" s="46"/>
      <c r="M25" s="107">
        <f t="shared" si="3"/>
        <v>0</v>
      </c>
      <c r="N25" s="4"/>
      <c r="O25" s="4"/>
    </row>
    <row r="26" spans="1:15" x14ac:dyDescent="0.25">
      <c r="A26" s="46" t="s">
        <v>262</v>
      </c>
      <c r="B26" s="105">
        <v>115000</v>
      </c>
      <c r="C26" s="105"/>
      <c r="D26" s="105">
        <v>227959</v>
      </c>
      <c r="E26" s="105"/>
      <c r="F26" s="46">
        <v>2041</v>
      </c>
      <c r="G26" s="74"/>
      <c r="H26" s="130">
        <v>935000</v>
      </c>
      <c r="I26" s="130"/>
      <c r="J26" s="46"/>
      <c r="K26" s="46"/>
      <c r="L26" s="46"/>
      <c r="M26" s="107">
        <f t="shared" si="3"/>
        <v>1280000</v>
      </c>
      <c r="N26" s="4"/>
      <c r="O26" s="4"/>
    </row>
    <row r="27" spans="1:15" x14ac:dyDescent="0.25">
      <c r="A27" s="46" t="s">
        <v>299</v>
      </c>
      <c r="B27" s="105"/>
      <c r="C27" s="105"/>
      <c r="D27" s="105"/>
      <c r="E27" s="105"/>
      <c r="F27" s="74">
        <v>25000</v>
      </c>
      <c r="G27" s="46"/>
      <c r="H27" s="46"/>
      <c r="I27" s="46"/>
      <c r="J27" s="46"/>
      <c r="K27" s="46"/>
      <c r="L27" s="74"/>
      <c r="M27" s="108">
        <f t="shared" si="3"/>
        <v>25000</v>
      </c>
      <c r="N27" s="4"/>
      <c r="O27" s="4"/>
    </row>
    <row r="28" spans="1:15" x14ac:dyDescent="0.25">
      <c r="A28" s="46" t="s">
        <v>144</v>
      </c>
      <c r="B28" s="105"/>
      <c r="C28" s="105"/>
      <c r="D28" s="105"/>
      <c r="E28" s="105"/>
      <c r="F28" s="46"/>
      <c r="G28" s="74"/>
      <c r="H28" s="46"/>
      <c r="I28" s="46"/>
      <c r="J28" s="46"/>
      <c r="K28" s="46"/>
      <c r="L28" s="46"/>
      <c r="M28" s="107">
        <f t="shared" si="3"/>
        <v>0</v>
      </c>
      <c r="N28" s="4"/>
      <c r="O28" s="4"/>
    </row>
    <row r="29" spans="1:15" x14ac:dyDescent="0.25">
      <c r="A29" s="46" t="s">
        <v>141</v>
      </c>
      <c r="B29" s="105">
        <v>5623</v>
      </c>
      <c r="C29" s="105"/>
      <c r="D29" s="105"/>
      <c r="E29" s="105"/>
      <c r="F29" s="46"/>
      <c r="G29" s="74"/>
      <c r="H29" s="46"/>
      <c r="I29" s="46"/>
      <c r="J29" s="46"/>
      <c r="K29" s="46"/>
      <c r="L29" s="46"/>
      <c r="M29" s="107">
        <f t="shared" si="3"/>
        <v>5623</v>
      </c>
      <c r="N29" s="4"/>
      <c r="O29" s="4"/>
    </row>
    <row r="30" spans="1:15" x14ac:dyDescent="0.25">
      <c r="A30" s="46" t="s">
        <v>293</v>
      </c>
      <c r="B30" s="105"/>
      <c r="C30" s="105"/>
      <c r="D30" s="105"/>
      <c r="E30" s="105"/>
      <c r="F30" s="46">
        <v>20000</v>
      </c>
      <c r="G30" s="74"/>
      <c r="H30" s="46"/>
      <c r="I30" s="46"/>
      <c r="J30" s="46"/>
      <c r="K30" s="46"/>
      <c r="L30" s="46"/>
      <c r="M30" s="107">
        <f t="shared" si="3"/>
        <v>20000</v>
      </c>
      <c r="N30" s="4"/>
      <c r="O30" s="4"/>
    </row>
    <row r="31" spans="1:15" ht="15.75" thickBot="1" x14ac:dyDescent="0.3">
      <c r="A31" s="46" t="s">
        <v>201</v>
      </c>
      <c r="B31" s="105">
        <v>24234</v>
      </c>
      <c r="C31" s="105"/>
      <c r="D31" s="105"/>
      <c r="E31" s="105"/>
      <c r="F31" s="74"/>
      <c r="G31" s="74"/>
      <c r="H31" s="46"/>
      <c r="I31" s="46"/>
      <c r="J31" s="46"/>
      <c r="K31" s="46"/>
      <c r="L31" s="46"/>
      <c r="M31" s="107">
        <f t="shared" si="3"/>
        <v>24234</v>
      </c>
      <c r="N31" s="4"/>
      <c r="O31" s="4"/>
    </row>
    <row r="32" spans="1:15" ht="15.75" thickBot="1" x14ac:dyDescent="0.3">
      <c r="A32" s="121" t="s">
        <v>180</v>
      </c>
      <c r="B32" s="121">
        <f t="shared" ref="B32:M32" si="4">SUM(B20:B31)</f>
        <v>144857</v>
      </c>
      <c r="C32" s="121">
        <f t="shared" si="4"/>
        <v>0</v>
      </c>
      <c r="D32" s="121">
        <f t="shared" si="4"/>
        <v>227959</v>
      </c>
      <c r="E32" s="121">
        <f t="shared" si="4"/>
        <v>0</v>
      </c>
      <c r="F32" s="121">
        <f t="shared" si="4"/>
        <v>47041</v>
      </c>
      <c r="G32" s="121">
        <f t="shared" si="4"/>
        <v>3200000</v>
      </c>
      <c r="H32" s="121">
        <f t="shared" si="4"/>
        <v>7444000</v>
      </c>
      <c r="I32" s="121">
        <f t="shared" si="4"/>
        <v>0</v>
      </c>
      <c r="J32" s="121">
        <f t="shared" si="4"/>
        <v>0</v>
      </c>
      <c r="K32" s="121">
        <f t="shared" si="4"/>
        <v>0</v>
      </c>
      <c r="L32" s="121">
        <f t="shared" si="4"/>
        <v>0</v>
      </c>
      <c r="M32" s="123">
        <f t="shared" si="4"/>
        <v>11063857</v>
      </c>
      <c r="N32" s="124"/>
      <c r="O32" s="4"/>
    </row>
    <row r="33" spans="1:15" x14ac:dyDescent="0.25">
      <c r="A33" s="46" t="s">
        <v>340</v>
      </c>
      <c r="B33" s="105"/>
      <c r="C33" s="105"/>
      <c r="D33" s="105"/>
      <c r="E33" s="105"/>
      <c r="F33" s="46">
        <v>30000</v>
      </c>
      <c r="G33" s="74"/>
      <c r="H33" s="46"/>
      <c r="I33" s="46"/>
      <c r="J33" s="46"/>
      <c r="K33" s="46"/>
      <c r="L33" s="46"/>
      <c r="M33" s="107">
        <f t="shared" ref="M33:M39" si="5">SUM(B33:L33)</f>
        <v>30000</v>
      </c>
      <c r="N33" s="4"/>
      <c r="O33" s="4"/>
    </row>
    <row r="34" spans="1:15" x14ac:dyDescent="0.25">
      <c r="A34" s="46" t="s">
        <v>341</v>
      </c>
      <c r="B34" s="105"/>
      <c r="C34" s="105"/>
      <c r="D34" s="105"/>
      <c r="E34" s="105"/>
      <c r="F34" s="46"/>
      <c r="G34" s="74"/>
      <c r="H34" s="46"/>
      <c r="I34" s="46"/>
      <c r="J34" s="46"/>
      <c r="K34" s="46"/>
      <c r="L34" s="46"/>
      <c r="M34" s="107">
        <f t="shared" si="5"/>
        <v>0</v>
      </c>
      <c r="N34" s="4"/>
      <c r="O34" s="4"/>
    </row>
    <row r="35" spans="1:15" x14ac:dyDescent="0.25">
      <c r="A35" s="46" t="s">
        <v>202</v>
      </c>
      <c r="B35" s="105"/>
      <c r="C35" s="105"/>
      <c r="D35" s="105"/>
      <c r="E35" s="105"/>
      <c r="F35" s="46">
        <v>1700</v>
      </c>
      <c r="G35" s="74"/>
      <c r="H35" s="46"/>
      <c r="I35" s="46"/>
      <c r="J35" s="46"/>
      <c r="K35" s="46"/>
      <c r="L35" s="46"/>
      <c r="M35" s="107">
        <f t="shared" si="5"/>
        <v>1700</v>
      </c>
      <c r="N35" s="4"/>
      <c r="O35" s="4"/>
    </row>
    <row r="36" spans="1:15" x14ac:dyDescent="0.25">
      <c r="A36" s="46" t="s">
        <v>102</v>
      </c>
      <c r="B36" s="105">
        <v>9959</v>
      </c>
      <c r="C36" s="105"/>
      <c r="D36" s="105"/>
      <c r="E36" s="105"/>
      <c r="F36" s="46"/>
      <c r="G36" s="74"/>
      <c r="H36" s="46"/>
      <c r="I36" s="46"/>
      <c r="J36" s="46"/>
      <c r="K36" s="46"/>
      <c r="L36" s="46"/>
      <c r="M36" s="107">
        <f t="shared" si="5"/>
        <v>9959</v>
      </c>
      <c r="N36" s="4"/>
      <c r="O36" s="4"/>
    </row>
    <row r="37" spans="1:15" x14ac:dyDescent="0.25">
      <c r="A37" s="46" t="s">
        <v>315</v>
      </c>
      <c r="B37" s="105"/>
      <c r="C37" s="105"/>
      <c r="D37" s="105">
        <v>175000</v>
      </c>
      <c r="E37" s="105"/>
      <c r="F37" s="46"/>
      <c r="G37" s="74"/>
      <c r="H37" s="46"/>
      <c r="I37" s="46"/>
      <c r="J37" s="46"/>
      <c r="K37" s="46"/>
      <c r="L37" s="46"/>
      <c r="M37" s="107">
        <f t="shared" si="5"/>
        <v>175000</v>
      </c>
      <c r="N37" s="4"/>
      <c r="O37" s="4"/>
    </row>
    <row r="38" spans="1:15" x14ac:dyDescent="0.25">
      <c r="A38" s="46" t="s">
        <v>203</v>
      </c>
      <c r="B38" s="105"/>
      <c r="C38" s="105"/>
      <c r="D38" s="105"/>
      <c r="E38" s="105"/>
      <c r="F38" s="46"/>
      <c r="G38" s="74"/>
      <c r="H38" s="46"/>
      <c r="I38" s="46"/>
      <c r="J38" s="46"/>
      <c r="K38" s="46"/>
      <c r="L38" s="46"/>
      <c r="M38" s="107">
        <f t="shared" si="5"/>
        <v>0</v>
      </c>
      <c r="N38" s="4"/>
      <c r="O38" s="4"/>
    </row>
    <row r="39" spans="1:15" ht="15.75" thickBot="1" x14ac:dyDescent="0.3">
      <c r="A39" s="46" t="s">
        <v>182</v>
      </c>
      <c r="B39" s="105"/>
      <c r="C39" s="105"/>
      <c r="D39" s="105"/>
      <c r="E39" s="105"/>
      <c r="F39" s="46"/>
      <c r="G39" s="46"/>
      <c r="H39" s="46"/>
      <c r="I39" s="46"/>
      <c r="J39" s="46"/>
      <c r="K39" s="46"/>
      <c r="L39" s="46"/>
      <c r="M39" s="107">
        <f t="shared" si="5"/>
        <v>0</v>
      </c>
      <c r="N39" s="4"/>
      <c r="O39" s="4"/>
    </row>
    <row r="40" spans="1:15" ht="15.75" thickBot="1" x14ac:dyDescent="0.3">
      <c r="A40" s="121" t="s">
        <v>204</v>
      </c>
      <c r="B40" s="121">
        <f>SUM(B33:B39)</f>
        <v>9959</v>
      </c>
      <c r="C40" s="121"/>
      <c r="D40" s="121">
        <f t="shared" ref="D40:M40" si="6">SUM(D33:D39)</f>
        <v>175000</v>
      </c>
      <c r="E40" s="121">
        <f t="shared" si="6"/>
        <v>0</v>
      </c>
      <c r="F40" s="121">
        <f t="shared" si="6"/>
        <v>31700</v>
      </c>
      <c r="G40" s="121">
        <f t="shared" si="6"/>
        <v>0</v>
      </c>
      <c r="H40" s="121">
        <f t="shared" si="6"/>
        <v>0</v>
      </c>
      <c r="I40" s="121">
        <f t="shared" si="6"/>
        <v>0</v>
      </c>
      <c r="J40" s="121">
        <f t="shared" si="6"/>
        <v>0</v>
      </c>
      <c r="K40" s="121">
        <f t="shared" si="6"/>
        <v>0</v>
      </c>
      <c r="L40" s="121">
        <f t="shared" si="6"/>
        <v>0</v>
      </c>
      <c r="M40" s="123">
        <f t="shared" si="6"/>
        <v>216659</v>
      </c>
      <c r="N40" s="124"/>
      <c r="O40" s="4"/>
    </row>
    <row r="41" spans="1:15" x14ac:dyDescent="0.25">
      <c r="A41" s="46" t="s">
        <v>205</v>
      </c>
      <c r="B41" s="105"/>
      <c r="C41" s="105"/>
      <c r="D41" s="105"/>
      <c r="E41" s="105"/>
      <c r="F41" s="46"/>
      <c r="G41" s="74"/>
      <c r="H41" s="46"/>
      <c r="I41" s="46"/>
      <c r="J41" s="46"/>
      <c r="K41" s="46"/>
      <c r="L41" s="46"/>
      <c r="M41" s="107">
        <f t="shared" ref="M41:M53" si="7">SUM(B41:L41)</f>
        <v>0</v>
      </c>
      <c r="N41" s="4"/>
      <c r="O41" s="4"/>
    </row>
    <row r="42" spans="1:15" x14ac:dyDescent="0.25">
      <c r="A42" s="46" t="s">
        <v>206</v>
      </c>
      <c r="B42" s="105"/>
      <c r="C42" s="105"/>
      <c r="D42" s="105"/>
      <c r="E42" s="105"/>
      <c r="F42" s="46"/>
      <c r="G42" s="74"/>
      <c r="H42" s="130"/>
      <c r="I42" s="46"/>
      <c r="J42" s="46"/>
      <c r="K42" s="46"/>
      <c r="L42" s="46"/>
      <c r="M42" s="107">
        <f t="shared" si="7"/>
        <v>0</v>
      </c>
      <c r="N42" s="4"/>
      <c r="O42" s="4"/>
    </row>
    <row r="43" spans="1:15" x14ac:dyDescent="0.25">
      <c r="A43" s="46" t="s">
        <v>207</v>
      </c>
      <c r="B43" s="105"/>
      <c r="C43" s="105"/>
      <c r="D43" s="105"/>
      <c r="E43" s="105"/>
      <c r="F43" s="46"/>
      <c r="G43" s="74"/>
      <c r="H43" s="74"/>
      <c r="I43" s="46"/>
      <c r="J43" s="46"/>
      <c r="K43" s="46"/>
      <c r="L43" s="46"/>
      <c r="M43" s="107">
        <f t="shared" si="7"/>
        <v>0</v>
      </c>
      <c r="N43" s="4"/>
      <c r="O43" s="4"/>
    </row>
    <row r="44" spans="1:15" x14ac:dyDescent="0.25">
      <c r="A44" s="46" t="s">
        <v>208</v>
      </c>
      <c r="B44" s="105"/>
      <c r="C44" s="105"/>
      <c r="D44" s="105"/>
      <c r="E44" s="105"/>
      <c r="F44" s="46"/>
      <c r="G44" s="74"/>
      <c r="H44" s="74"/>
      <c r="I44" s="46"/>
      <c r="J44" s="46"/>
      <c r="K44" s="46"/>
      <c r="L44" s="46"/>
      <c r="M44" s="107">
        <f t="shared" si="7"/>
        <v>0</v>
      </c>
      <c r="N44" s="4"/>
      <c r="O44" s="4"/>
    </row>
    <row r="45" spans="1:15" x14ac:dyDescent="0.25">
      <c r="A45" s="46" t="s">
        <v>209</v>
      </c>
      <c r="B45" s="105"/>
      <c r="C45" s="105"/>
      <c r="D45" s="105"/>
      <c r="E45" s="105"/>
      <c r="F45" s="46"/>
      <c r="G45" s="74"/>
      <c r="H45" s="74"/>
      <c r="I45" s="46"/>
      <c r="J45" s="46"/>
      <c r="K45" s="46"/>
      <c r="L45" s="46"/>
      <c r="M45" s="107">
        <f t="shared" si="7"/>
        <v>0</v>
      </c>
      <c r="N45" s="4"/>
      <c r="O45" s="4"/>
    </row>
    <row r="46" spans="1:15" x14ac:dyDescent="0.25">
      <c r="A46" s="46" t="s">
        <v>210</v>
      </c>
      <c r="B46" s="105"/>
      <c r="C46" s="105"/>
      <c r="D46" s="105"/>
      <c r="E46" s="105"/>
      <c r="F46" s="46"/>
      <c r="G46" s="74"/>
      <c r="H46" s="74"/>
      <c r="I46" s="46"/>
      <c r="J46" s="46"/>
      <c r="K46" s="46"/>
      <c r="L46" s="46"/>
      <c r="M46" s="107">
        <f t="shared" si="7"/>
        <v>0</v>
      </c>
      <c r="N46" s="4"/>
      <c r="O46" s="4"/>
    </row>
    <row r="47" spans="1:15" x14ac:dyDescent="0.25">
      <c r="A47" s="46" t="s">
        <v>211</v>
      </c>
      <c r="B47" s="105">
        <v>22000</v>
      </c>
      <c r="C47" s="105"/>
      <c r="D47" s="105"/>
      <c r="E47" s="105"/>
      <c r="F47" s="46"/>
      <c r="G47" s="74"/>
      <c r="H47" s="74"/>
      <c r="I47" s="46"/>
      <c r="J47" s="46"/>
      <c r="K47" s="46"/>
      <c r="L47" s="46"/>
      <c r="M47" s="107">
        <f t="shared" si="7"/>
        <v>22000</v>
      </c>
      <c r="N47" s="4"/>
      <c r="O47" s="4"/>
    </row>
    <row r="48" spans="1:15" x14ac:dyDescent="0.25">
      <c r="A48" s="46" t="s">
        <v>212</v>
      </c>
      <c r="B48" s="105"/>
      <c r="C48" s="105"/>
      <c r="D48" s="105"/>
      <c r="E48" s="105"/>
      <c r="F48" s="46"/>
      <c r="G48" s="74">
        <v>300000</v>
      </c>
      <c r="H48" s="74"/>
      <c r="I48" s="46"/>
      <c r="J48" s="46"/>
      <c r="K48" s="46"/>
      <c r="L48" s="46"/>
      <c r="M48" s="107">
        <f t="shared" si="7"/>
        <v>300000</v>
      </c>
      <c r="N48" s="4"/>
      <c r="O48" s="4"/>
    </row>
    <row r="49" spans="1:15" x14ac:dyDescent="0.25">
      <c r="A49" s="46" t="s">
        <v>213</v>
      </c>
      <c r="B49" s="105">
        <v>16800</v>
      </c>
      <c r="C49" s="105"/>
      <c r="D49" s="105"/>
      <c r="E49" s="105"/>
      <c r="F49" s="46"/>
      <c r="G49" s="74">
        <v>300000</v>
      </c>
      <c r="H49" s="74"/>
      <c r="I49" s="46"/>
      <c r="J49" s="46"/>
      <c r="K49" s="46"/>
      <c r="L49" s="46"/>
      <c r="M49" s="107">
        <f t="shared" si="7"/>
        <v>316800</v>
      </c>
      <c r="N49" s="4"/>
      <c r="O49" s="4"/>
    </row>
    <row r="50" spans="1:15" x14ac:dyDescent="0.25">
      <c r="A50" s="46" t="s">
        <v>214</v>
      </c>
      <c r="B50" s="105"/>
      <c r="C50" s="105"/>
      <c r="D50" s="105"/>
      <c r="E50" s="105"/>
      <c r="F50" s="46"/>
      <c r="G50" s="74"/>
      <c r="H50" s="74"/>
      <c r="I50" s="46"/>
      <c r="J50" s="46"/>
      <c r="K50" s="46"/>
      <c r="L50" s="46"/>
      <c r="M50" s="107">
        <f t="shared" si="7"/>
        <v>0</v>
      </c>
      <c r="N50" s="4"/>
      <c r="O50" s="4"/>
    </row>
    <row r="51" spans="1:15" x14ac:dyDescent="0.25">
      <c r="A51" s="46" t="s">
        <v>215</v>
      </c>
      <c r="B51" s="105"/>
      <c r="C51" s="105"/>
      <c r="D51" s="105"/>
      <c r="E51" s="105"/>
      <c r="F51" s="46"/>
      <c r="G51" s="74"/>
      <c r="H51" s="74"/>
      <c r="I51" s="46"/>
      <c r="J51" s="46"/>
      <c r="K51" s="46"/>
      <c r="L51" s="46"/>
      <c r="M51" s="107">
        <f t="shared" si="7"/>
        <v>0</v>
      </c>
      <c r="N51" s="4"/>
      <c r="O51" s="4"/>
    </row>
    <row r="52" spans="1:15" x14ac:dyDescent="0.25">
      <c r="A52" s="46" t="s">
        <v>216</v>
      </c>
      <c r="B52" s="105"/>
      <c r="C52" s="105"/>
      <c r="D52" s="105"/>
      <c r="E52" s="105"/>
      <c r="F52" s="46"/>
      <c r="G52" s="74"/>
      <c r="H52" s="74"/>
      <c r="I52" s="46"/>
      <c r="J52" s="46"/>
      <c r="K52" s="46"/>
      <c r="L52" s="46"/>
      <c r="M52" s="107">
        <f t="shared" si="7"/>
        <v>0</v>
      </c>
      <c r="N52" s="4"/>
      <c r="O52" s="4"/>
    </row>
    <row r="53" spans="1:15" ht="15.75" thickBot="1" x14ac:dyDescent="0.3">
      <c r="A53" s="46" t="s">
        <v>217</v>
      </c>
      <c r="B53" s="105">
        <v>22373</v>
      </c>
      <c r="C53" s="105"/>
      <c r="D53" s="105"/>
      <c r="E53" s="105"/>
      <c r="F53" s="46"/>
      <c r="G53" s="74"/>
      <c r="H53" s="130"/>
      <c r="I53" s="46"/>
      <c r="J53" s="46"/>
      <c r="K53" s="46"/>
      <c r="L53" s="46"/>
      <c r="M53" s="107">
        <f t="shared" si="7"/>
        <v>22373</v>
      </c>
      <c r="N53" s="4"/>
      <c r="O53" s="4"/>
    </row>
    <row r="54" spans="1:15" ht="15.75" thickBot="1" x14ac:dyDescent="0.3">
      <c r="A54" s="121" t="s">
        <v>218</v>
      </c>
      <c r="B54" s="121">
        <f t="shared" ref="B54:M54" si="8">SUM(B41:B53)</f>
        <v>61173</v>
      </c>
      <c r="C54" s="121">
        <f t="shared" si="8"/>
        <v>0</v>
      </c>
      <c r="D54" s="121">
        <f t="shared" si="8"/>
        <v>0</v>
      </c>
      <c r="E54" s="121">
        <f t="shared" si="8"/>
        <v>0</v>
      </c>
      <c r="F54" s="121">
        <f t="shared" si="8"/>
        <v>0</v>
      </c>
      <c r="G54" s="121">
        <f t="shared" si="8"/>
        <v>600000</v>
      </c>
      <c r="H54" s="121">
        <f t="shared" si="8"/>
        <v>0</v>
      </c>
      <c r="I54" s="121">
        <f t="shared" si="8"/>
        <v>0</v>
      </c>
      <c r="J54" s="121">
        <f t="shared" si="8"/>
        <v>0</v>
      </c>
      <c r="K54" s="121">
        <f t="shared" si="8"/>
        <v>0</v>
      </c>
      <c r="L54" s="121">
        <f t="shared" si="8"/>
        <v>0</v>
      </c>
      <c r="M54" s="123">
        <f t="shared" si="8"/>
        <v>661173</v>
      </c>
      <c r="N54" s="124"/>
      <c r="O54" s="4"/>
    </row>
    <row r="55" spans="1:15" ht="15.75" thickBot="1" x14ac:dyDescent="0.3">
      <c r="A55" s="74" t="s">
        <v>200</v>
      </c>
      <c r="B55" s="74"/>
      <c r="C55" s="74"/>
      <c r="D55" s="74"/>
      <c r="E55" s="74"/>
      <c r="F55" s="74"/>
      <c r="G55" s="74"/>
      <c r="H55" s="74"/>
      <c r="I55" s="130"/>
      <c r="J55" s="74"/>
      <c r="K55" s="74"/>
      <c r="L55" s="74"/>
      <c r="M55" s="115">
        <f>SUM(B55:L55)</f>
        <v>0</v>
      </c>
      <c r="N55" s="4"/>
      <c r="O55" s="4"/>
    </row>
    <row r="56" spans="1:15" ht="15.75" thickBot="1" x14ac:dyDescent="0.3">
      <c r="A56" s="74" t="s">
        <v>292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115">
        <f>SUM(B56:L56)</f>
        <v>0</v>
      </c>
      <c r="N56" s="4"/>
      <c r="O56" s="4"/>
    </row>
    <row r="57" spans="1:15" ht="15.75" thickBot="1" x14ac:dyDescent="0.3">
      <c r="A57" s="74" t="s">
        <v>277</v>
      </c>
      <c r="B57" s="74"/>
      <c r="C57" s="74"/>
      <c r="D57" s="74">
        <v>127000</v>
      </c>
      <c r="E57" s="74"/>
      <c r="F57" s="74"/>
      <c r="G57" s="74">
        <v>200000</v>
      </c>
      <c r="H57" s="74"/>
      <c r="I57" s="74"/>
      <c r="J57" s="74"/>
      <c r="K57" s="74"/>
      <c r="L57" s="74"/>
      <c r="M57" s="115">
        <f>SUM(B57:L57)</f>
        <v>327000</v>
      </c>
      <c r="N57" s="4"/>
      <c r="O57" s="4"/>
    </row>
    <row r="58" spans="1:15" ht="15.75" thickBot="1" x14ac:dyDescent="0.3">
      <c r="A58" s="121" t="s">
        <v>184</v>
      </c>
      <c r="B58" s="121">
        <f>SUM(B54+B40+B55+B56+B57)</f>
        <v>71132</v>
      </c>
      <c r="C58" s="121">
        <f>SUM(C54+C40+C55+C56+C57)</f>
        <v>0</v>
      </c>
      <c r="D58" s="121">
        <f>SUM(D54+D40+D55+D56+D57)</f>
        <v>302000</v>
      </c>
      <c r="E58" s="121">
        <f>SUM(E54+E40+E55+E56+E57)</f>
        <v>0</v>
      </c>
      <c r="F58" s="121">
        <f>SUM(F54+F40+F55+F56+F57)</f>
        <v>31700</v>
      </c>
      <c r="G58" s="121">
        <f>SUM(G40+G54+G55+G57)</f>
        <v>800000</v>
      </c>
      <c r="H58" s="121">
        <f>SUM(H40+H54)</f>
        <v>0</v>
      </c>
      <c r="I58" s="121">
        <f>SUM(I40+I54+I55+I56+I57)</f>
        <v>0</v>
      </c>
      <c r="J58" s="121">
        <f>SUM(J40+J54)</f>
        <v>0</v>
      </c>
      <c r="K58" s="121">
        <f>SUM(K40+K54)</f>
        <v>0</v>
      </c>
      <c r="L58" s="121">
        <f>SUM(L40+L54)</f>
        <v>0</v>
      </c>
      <c r="M58" s="123">
        <f>SUM(M40+M54+M55+M56+M57)</f>
        <v>1204832</v>
      </c>
      <c r="N58" s="124"/>
      <c r="O58" s="4"/>
    </row>
    <row r="59" spans="1:15" x14ac:dyDescent="0.25">
      <c r="A59" s="46" t="s">
        <v>160</v>
      </c>
      <c r="B59" s="105"/>
      <c r="C59" s="105"/>
      <c r="D59" s="105"/>
      <c r="E59" s="105"/>
      <c r="F59" s="46"/>
      <c r="G59" s="46"/>
      <c r="H59" s="46"/>
      <c r="I59" s="46"/>
      <c r="J59" s="46"/>
      <c r="K59" s="46">
        <v>61400</v>
      </c>
      <c r="L59" s="46"/>
      <c r="M59" s="107">
        <f>SUM(B59:L59)</f>
        <v>61400</v>
      </c>
      <c r="N59" s="4"/>
      <c r="O59" s="4"/>
    </row>
    <row r="60" spans="1:15" ht="15.75" thickBot="1" x14ac:dyDescent="0.3">
      <c r="A60" s="46" t="s">
        <v>163</v>
      </c>
      <c r="B60" s="105"/>
      <c r="C60" s="105"/>
      <c r="D60" s="105"/>
      <c r="E60" s="105"/>
      <c r="F60" s="46"/>
      <c r="G60" s="46"/>
      <c r="H60" s="46"/>
      <c r="I60" s="46"/>
      <c r="J60" s="46"/>
      <c r="K60" s="46"/>
      <c r="L60" s="46"/>
      <c r="M60" s="107">
        <f>SUM(B60:L60)</f>
        <v>0</v>
      </c>
      <c r="N60" s="4"/>
      <c r="O60" s="4"/>
    </row>
    <row r="61" spans="1:15" ht="15.75" thickBot="1" x14ac:dyDescent="0.3">
      <c r="A61" s="121" t="s">
        <v>219</v>
      </c>
      <c r="B61" s="121">
        <f>SUM(B59:B60)</f>
        <v>0</v>
      </c>
      <c r="C61" s="121">
        <f>SUM(C59:C60)</f>
        <v>0</v>
      </c>
      <c r="D61" s="121">
        <f>SUM(D59)</f>
        <v>0</v>
      </c>
      <c r="E61" s="121">
        <f>SUM(E59:E60)</f>
        <v>0</v>
      </c>
      <c r="F61" s="121">
        <f>SUM(F59:F60)</f>
        <v>0</v>
      </c>
      <c r="G61" s="121">
        <f>SUM(G59:G60)</f>
        <v>0</v>
      </c>
      <c r="H61" s="121">
        <f>SUM(H59)</f>
        <v>0</v>
      </c>
      <c r="I61" s="121">
        <f>SUM(I59)</f>
        <v>0</v>
      </c>
      <c r="J61" s="121">
        <f>SUM(J59)</f>
        <v>0</v>
      </c>
      <c r="K61" s="121">
        <f>SUM(K59:K60)</f>
        <v>61400</v>
      </c>
      <c r="L61" s="121">
        <f>SUM(L59)</f>
        <v>0</v>
      </c>
      <c r="M61" s="123">
        <f>SUM(M59:M60)</f>
        <v>61400</v>
      </c>
      <c r="N61" s="40"/>
      <c r="O61" s="4"/>
    </row>
    <row r="62" spans="1:15" ht="15.75" thickBot="1" x14ac:dyDescent="0.3">
      <c r="A62" s="121" t="s">
        <v>116</v>
      </c>
      <c r="B62" s="121"/>
      <c r="C62" s="121"/>
      <c r="D62" s="121">
        <v>0</v>
      </c>
      <c r="E62" s="121">
        <v>0</v>
      </c>
      <c r="F62" s="121">
        <v>6343</v>
      </c>
      <c r="G62" s="121"/>
      <c r="H62" s="121">
        <v>0</v>
      </c>
      <c r="I62" s="121">
        <v>0</v>
      </c>
      <c r="J62" s="121">
        <v>0</v>
      </c>
      <c r="K62" s="121">
        <v>0</v>
      </c>
      <c r="L62" s="121">
        <v>0</v>
      </c>
      <c r="M62" s="123">
        <f>SUM(B62:L62)</f>
        <v>6343</v>
      </c>
      <c r="N62" s="40"/>
      <c r="O62" s="4"/>
    </row>
    <row r="63" spans="1:15" ht="15.75" thickBot="1" x14ac:dyDescent="0.3">
      <c r="A63" s="113" t="s">
        <v>220</v>
      </c>
      <c r="B63" s="113">
        <f>B10+B13+B15+B19+B32+B40+B54+B61+B62+B55+B56+B57</f>
        <v>535967</v>
      </c>
      <c r="C63" s="113">
        <f>SUM(C62+C61+C58+C32+C19+C15+C13+C10)</f>
        <v>0</v>
      </c>
      <c r="D63" s="113">
        <f>D10+D13+D15+D19+D32+D40+D54+D61+D62+D57+D56+D55</f>
        <v>529959</v>
      </c>
      <c r="E63" s="113">
        <f>E10+E13+E15+E19+E32+E40+E54+E61+E62</f>
        <v>0</v>
      </c>
      <c r="F63" s="113">
        <f>F10+F13+F15+F19+F32+F40+F54+F61+F62+F55+F57+F56</f>
        <v>983054</v>
      </c>
      <c r="G63" s="113">
        <f>SUM(G62+G61+G58+G32+G19+G15+G13+G10)</f>
        <v>4000000</v>
      </c>
      <c r="H63" s="113">
        <f>H10+H13+H15+H19+H32+H40+H54+H61+H62</f>
        <v>7444000</v>
      </c>
      <c r="I63" s="113">
        <f>I10+I13+I15+I19+I32+I40+I54+I61+I62+I55</f>
        <v>985000</v>
      </c>
      <c r="J63" s="113">
        <f>J10+J13+J15+J19+J32+J40+J54+J61+J62</f>
        <v>269730</v>
      </c>
      <c r="K63" s="113">
        <f>K10+K13+K15+K19+K32+K40+K54+K61+K62</f>
        <v>61400</v>
      </c>
      <c r="L63" s="113">
        <f>L10+L13+L15+L19+L32+L40+L54+L61+L62</f>
        <v>416366</v>
      </c>
      <c r="M63" s="111">
        <f>M10+M13+M15+M19+M32+M40+M54+M61+M62+M55+M57+M56</f>
        <v>15385476</v>
      </c>
      <c r="N63" s="40"/>
      <c r="O63" s="4"/>
    </row>
    <row r="64" spans="1:15" x14ac:dyDescent="0.25">
      <c r="A64" s="58"/>
      <c r="B64" s="58"/>
      <c r="C64" s="58"/>
      <c r="D64" s="58"/>
      <c r="E64" s="58"/>
      <c r="F64" s="58"/>
      <c r="G64" s="58">
        <v>4000000</v>
      </c>
      <c r="H64" s="58"/>
      <c r="I64" s="58"/>
      <c r="J64" s="58"/>
      <c r="K64" s="58"/>
      <c r="L64" s="58"/>
      <c r="M64" s="58"/>
      <c r="N64" s="4"/>
      <c r="O64" s="4"/>
    </row>
    <row r="65" spans="1:15" x14ac:dyDescent="0.25">
      <c r="A65" s="58" t="s">
        <v>68</v>
      </c>
      <c r="B65" s="58"/>
      <c r="C65" s="58"/>
      <c r="D65" s="58"/>
      <c r="E65" s="58"/>
      <c r="F65" s="58"/>
      <c r="G65" s="58">
        <f>G64-G63</f>
        <v>0</v>
      </c>
      <c r="H65" s="58"/>
      <c r="I65" s="58"/>
      <c r="J65" s="58"/>
      <c r="K65" s="58"/>
      <c r="L65" s="58"/>
      <c r="M65" s="58"/>
      <c r="N65" s="4"/>
      <c r="O65" s="4"/>
    </row>
    <row r="66" spans="1:15" x14ac:dyDescent="0.25">
      <c r="A66" s="58" t="s">
        <v>77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>
        <f>SUM(M63-L7-L11)</f>
        <v>14969110</v>
      </c>
      <c r="M66" s="58"/>
      <c r="N66" s="4"/>
      <c r="O66" s="4"/>
    </row>
    <row r="67" spans="1:15" x14ac:dyDescent="0.25">
      <c r="N67" s="4"/>
      <c r="O67" s="4"/>
    </row>
  </sheetData>
  <mergeCells count="12">
    <mergeCell ref="M3:M4"/>
    <mergeCell ref="A2:A3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B3:B4"/>
  </mergeCells>
  <pageMargins left="0.19685039370078741" right="0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070"/>
  <sheetViews>
    <sheetView tabSelected="1" zoomScale="90" zoomScaleNormal="90" workbookViewId="0">
      <selection activeCell="B89" sqref="B89"/>
    </sheetView>
  </sheetViews>
  <sheetFormatPr defaultRowHeight="15" x14ac:dyDescent="0.25"/>
  <cols>
    <col min="1" max="1" width="5.5703125" customWidth="1"/>
    <col min="2" max="2" width="18" customWidth="1"/>
    <col min="3" max="3" width="12.140625" style="30" customWidth="1"/>
    <col min="4" max="4" width="10.28515625" style="31" customWidth="1"/>
    <col min="5" max="5" width="11.28515625" style="32" customWidth="1"/>
    <col min="6" max="6" width="7.5703125" customWidth="1"/>
    <col min="7" max="7" width="10" style="30" customWidth="1"/>
    <col min="8" max="8" width="10.140625" style="31" customWidth="1"/>
    <col min="9" max="9" width="8.28515625" style="32" customWidth="1"/>
    <col min="10" max="10" width="7.5703125" customWidth="1"/>
    <col min="11" max="11" width="11" style="30" customWidth="1"/>
    <col min="12" max="12" width="12.140625" style="31" customWidth="1"/>
    <col min="13" max="13" width="9.42578125" style="32" customWidth="1"/>
    <col min="14" max="14" width="10.5703125" customWidth="1"/>
    <col min="15" max="15" width="9.42578125" customWidth="1"/>
    <col min="16" max="16" width="9" customWidth="1"/>
    <col min="17" max="18" width="11.85546875" customWidth="1"/>
    <col min="19" max="19" width="6" customWidth="1"/>
    <col min="20" max="20" width="5.85546875" customWidth="1"/>
    <col min="21" max="21" width="10.28515625" customWidth="1"/>
    <col min="22" max="22" width="10.5703125" customWidth="1"/>
    <col min="23" max="23" width="10.85546875" customWidth="1"/>
    <col min="24" max="25" width="9.28515625" bestFit="1" customWidth="1"/>
  </cols>
  <sheetData>
    <row r="1" spans="1:24" x14ac:dyDescent="0.25">
      <c r="F1" s="4"/>
      <c r="J1" s="4"/>
      <c r="N1" s="126" t="s">
        <v>270</v>
      </c>
    </row>
    <row r="2" spans="1:24" s="1" customFormat="1" x14ac:dyDescent="0.25">
      <c r="A2" s="44" t="s">
        <v>329</v>
      </c>
      <c r="B2" s="44"/>
      <c r="C2" s="79"/>
      <c r="D2" s="80"/>
      <c r="E2" s="81"/>
      <c r="F2" s="82"/>
      <c r="G2" s="79"/>
      <c r="H2" s="80"/>
      <c r="I2" s="81"/>
      <c r="J2" s="82"/>
      <c r="K2" s="79"/>
      <c r="L2" s="80"/>
      <c r="M2" s="81"/>
      <c r="N2" s="82"/>
      <c r="O2" s="29"/>
      <c r="P2" s="29"/>
      <c r="Q2" s="29"/>
      <c r="R2" s="29"/>
      <c r="S2" s="29"/>
      <c r="T2" s="29"/>
      <c r="U2" s="29"/>
      <c r="V2" s="29"/>
      <c r="W2" s="29"/>
    </row>
    <row r="3" spans="1:24" x14ac:dyDescent="0.25">
      <c r="A3" s="89" t="s">
        <v>4</v>
      </c>
      <c r="B3" s="155" t="s">
        <v>5</v>
      </c>
      <c r="C3" s="154" t="s">
        <v>62</v>
      </c>
      <c r="D3" s="154"/>
      <c r="E3" s="154"/>
      <c r="F3" s="154"/>
      <c r="G3" s="154" t="s">
        <v>73</v>
      </c>
      <c r="H3" s="154"/>
      <c r="I3" s="154"/>
      <c r="J3" s="154"/>
      <c r="K3" s="154" t="s">
        <v>6</v>
      </c>
      <c r="L3" s="154"/>
      <c r="M3" s="154"/>
      <c r="N3" s="154"/>
      <c r="O3" s="4"/>
      <c r="P3" s="4"/>
      <c r="Q3" s="4"/>
      <c r="R3" s="4"/>
      <c r="S3" s="4"/>
      <c r="T3" s="4"/>
      <c r="U3" s="4"/>
      <c r="V3" s="4"/>
      <c r="W3" s="4"/>
    </row>
    <row r="4" spans="1:24" ht="24.75" customHeight="1" x14ac:dyDescent="0.25">
      <c r="A4" s="89"/>
      <c r="B4" s="155"/>
      <c r="C4" s="160" t="s">
        <v>330</v>
      </c>
      <c r="D4" s="159" t="s">
        <v>257</v>
      </c>
      <c r="E4" s="157" t="s">
        <v>249</v>
      </c>
      <c r="F4" s="158" t="s">
        <v>267</v>
      </c>
      <c r="G4" s="160" t="s">
        <v>330</v>
      </c>
      <c r="H4" s="161" t="s">
        <v>268</v>
      </c>
      <c r="I4" s="157" t="s">
        <v>258</v>
      </c>
      <c r="J4" s="157"/>
      <c r="K4" s="160" t="s">
        <v>330</v>
      </c>
      <c r="L4" s="161" t="s">
        <v>268</v>
      </c>
      <c r="M4" s="157" t="s">
        <v>249</v>
      </c>
      <c r="N4" s="156" t="s">
        <v>173</v>
      </c>
      <c r="O4" s="3"/>
      <c r="P4" s="3"/>
      <c r="Q4" s="3"/>
      <c r="R4" s="3"/>
      <c r="S4" s="3"/>
      <c r="T4" s="4"/>
      <c r="U4" s="4"/>
      <c r="V4" s="4"/>
      <c r="W4" s="4"/>
    </row>
    <row r="5" spans="1:24" s="8" customFormat="1" ht="15" customHeight="1" x14ac:dyDescent="0.2">
      <c r="A5" s="89"/>
      <c r="B5" s="155"/>
      <c r="C5" s="160"/>
      <c r="D5" s="159"/>
      <c r="E5" s="157"/>
      <c r="F5" s="158"/>
      <c r="G5" s="160"/>
      <c r="H5" s="161"/>
      <c r="I5" s="86" t="s">
        <v>269</v>
      </c>
      <c r="J5" s="87" t="s">
        <v>267</v>
      </c>
      <c r="K5" s="160"/>
      <c r="L5" s="161"/>
      <c r="M5" s="157"/>
      <c r="N5" s="156"/>
      <c r="O5" s="5"/>
      <c r="P5" s="5"/>
      <c r="Q5" s="6"/>
      <c r="R5" s="6"/>
      <c r="S5" s="6"/>
      <c r="T5" s="7"/>
      <c r="U5" s="7"/>
      <c r="V5" s="7"/>
      <c r="W5" s="7"/>
    </row>
    <row r="6" spans="1:24" ht="27.75" customHeight="1" x14ac:dyDescent="0.25">
      <c r="A6" s="87">
        <v>1</v>
      </c>
      <c r="B6" s="90" t="s">
        <v>7</v>
      </c>
      <c r="C6" s="91">
        <f t="shared" ref="C6:N6" si="0">SUM(C7:C11)</f>
        <v>2143.4679999999998</v>
      </c>
      <c r="D6" s="92">
        <f t="shared" si="0"/>
        <v>3626.4670000000001</v>
      </c>
      <c r="E6" s="92">
        <f t="shared" si="0"/>
        <v>3628.17</v>
      </c>
      <c r="F6" s="92">
        <f t="shared" si="0"/>
        <v>0</v>
      </c>
      <c r="G6" s="92">
        <f t="shared" si="0"/>
        <v>47.567999999999998</v>
      </c>
      <c r="H6" s="92">
        <f t="shared" si="0"/>
        <v>78</v>
      </c>
      <c r="I6" s="92">
        <f t="shared" si="0"/>
        <v>78</v>
      </c>
      <c r="J6" s="92">
        <f t="shared" si="0"/>
        <v>0</v>
      </c>
      <c r="K6" s="92">
        <f t="shared" si="0"/>
        <v>2191.0360000000001</v>
      </c>
      <c r="L6" s="92">
        <f t="shared" si="0"/>
        <v>3704.4670000000001</v>
      </c>
      <c r="M6" s="92">
        <f t="shared" si="0"/>
        <v>3706.17</v>
      </c>
      <c r="N6" s="93">
        <f t="shared" si="0"/>
        <v>0</v>
      </c>
      <c r="O6" s="10"/>
      <c r="P6" s="10"/>
      <c r="Q6" s="11"/>
      <c r="R6" s="11"/>
      <c r="S6" s="11"/>
      <c r="T6" s="4"/>
      <c r="U6" s="4"/>
      <c r="V6" s="4"/>
      <c r="W6" s="4"/>
    </row>
    <row r="7" spans="1:24" x14ac:dyDescent="0.25">
      <c r="A7" s="94">
        <v>1111</v>
      </c>
      <c r="B7" s="98" t="s">
        <v>8</v>
      </c>
      <c r="C7" s="95">
        <v>164.196</v>
      </c>
      <c r="D7" s="96">
        <v>300.46699999999998</v>
      </c>
      <c r="E7" s="97">
        <v>302.17</v>
      </c>
      <c r="F7" s="59"/>
      <c r="G7" s="95">
        <v>13.326000000000001</v>
      </c>
      <c r="H7" s="96">
        <v>21</v>
      </c>
      <c r="I7" s="97">
        <v>21</v>
      </c>
      <c r="J7" s="59"/>
      <c r="K7" s="95">
        <f t="shared" ref="K7:M11" si="1">SUM(C7+G7)</f>
        <v>177.52199999999999</v>
      </c>
      <c r="L7" s="96">
        <f t="shared" si="1"/>
        <v>321.46699999999998</v>
      </c>
      <c r="M7" s="97">
        <f>SUM(E7+I7)</f>
        <v>323.17</v>
      </c>
      <c r="N7" s="22">
        <f>SUM(F7+J7)</f>
        <v>0</v>
      </c>
      <c r="O7" s="10"/>
      <c r="P7" s="10"/>
      <c r="Q7" s="11"/>
      <c r="R7" s="11"/>
      <c r="S7" s="11"/>
      <c r="T7" s="4"/>
      <c r="U7" s="40"/>
      <c r="V7" s="35"/>
      <c r="W7" s="33"/>
      <c r="X7" s="38"/>
    </row>
    <row r="8" spans="1:24" x14ac:dyDescent="0.25">
      <c r="A8" s="89">
        <v>1112</v>
      </c>
      <c r="B8" s="98" t="s">
        <v>9</v>
      </c>
      <c r="C8" s="95">
        <v>1926.2339999999999</v>
      </c>
      <c r="D8" s="96">
        <v>3226</v>
      </c>
      <c r="E8" s="97">
        <v>3226</v>
      </c>
      <c r="F8" s="59"/>
      <c r="G8" s="95"/>
      <c r="H8" s="96"/>
      <c r="I8" s="97"/>
      <c r="J8" s="59"/>
      <c r="K8" s="95">
        <f t="shared" si="1"/>
        <v>1926.2339999999999</v>
      </c>
      <c r="L8" s="96">
        <f t="shared" si="1"/>
        <v>3226</v>
      </c>
      <c r="M8" s="97">
        <f t="shared" si="1"/>
        <v>3226</v>
      </c>
      <c r="N8" s="22">
        <f>SUM(F8+J8)</f>
        <v>0</v>
      </c>
      <c r="O8" s="10"/>
      <c r="P8" s="10"/>
      <c r="Q8" s="11"/>
      <c r="R8" s="11"/>
      <c r="S8" s="11"/>
      <c r="T8" s="4"/>
      <c r="U8" s="4"/>
      <c r="V8" s="33"/>
      <c r="W8" s="4"/>
      <c r="X8" s="38"/>
    </row>
    <row r="9" spans="1:24" x14ac:dyDescent="0.25">
      <c r="A9" s="89">
        <v>1114</v>
      </c>
      <c r="B9" s="98" t="s">
        <v>10</v>
      </c>
      <c r="C9" s="95"/>
      <c r="D9" s="96">
        <v>100</v>
      </c>
      <c r="E9" s="97">
        <v>100</v>
      </c>
      <c r="F9" s="59"/>
      <c r="G9" s="95"/>
      <c r="H9" s="96"/>
      <c r="I9" s="97"/>
      <c r="J9" s="59"/>
      <c r="K9" s="95">
        <f t="shared" si="1"/>
        <v>0</v>
      </c>
      <c r="L9" s="96">
        <f t="shared" si="1"/>
        <v>100</v>
      </c>
      <c r="M9" s="97">
        <f>SUM(E9+I9)</f>
        <v>100</v>
      </c>
      <c r="N9" s="22">
        <f>SUM(F9+J9)</f>
        <v>0</v>
      </c>
      <c r="O9" s="10"/>
      <c r="P9" s="10"/>
      <c r="Q9" s="11"/>
      <c r="R9" s="11"/>
      <c r="S9" s="11"/>
      <c r="T9" s="4"/>
      <c r="U9" s="4"/>
      <c r="V9" s="33"/>
      <c r="W9" s="4"/>
      <c r="X9" s="38"/>
    </row>
    <row r="10" spans="1:24" x14ac:dyDescent="0.25">
      <c r="A10" s="89">
        <v>1600</v>
      </c>
      <c r="B10" s="98" t="s">
        <v>312</v>
      </c>
      <c r="C10" s="95">
        <v>53.037999999999997</v>
      </c>
      <c r="D10" s="96">
        <v>0</v>
      </c>
      <c r="E10" s="97">
        <v>0</v>
      </c>
      <c r="F10" s="59">
        <v>0</v>
      </c>
      <c r="G10" s="95"/>
      <c r="H10" s="96">
        <v>0</v>
      </c>
      <c r="I10" s="97">
        <v>0</v>
      </c>
      <c r="J10" s="59">
        <v>0</v>
      </c>
      <c r="K10" s="95">
        <f>SUM(C10+G10)</f>
        <v>53.037999999999997</v>
      </c>
      <c r="L10" s="96">
        <f>SUM(D10+H10)</f>
        <v>0</v>
      </c>
      <c r="M10" s="97">
        <f>SUM(E10+I10)</f>
        <v>0</v>
      </c>
      <c r="N10" s="22">
        <f>SUM(F10+J10)</f>
        <v>0</v>
      </c>
      <c r="O10" s="10"/>
      <c r="P10" s="10"/>
      <c r="Q10" s="11"/>
      <c r="R10" s="11"/>
      <c r="S10" s="11"/>
      <c r="T10" s="4"/>
      <c r="U10" s="4"/>
      <c r="V10" s="33"/>
      <c r="W10" s="4"/>
      <c r="X10" s="38"/>
    </row>
    <row r="11" spans="1:24" x14ac:dyDescent="0.25">
      <c r="A11" s="89">
        <v>1330</v>
      </c>
      <c r="B11" s="98" t="s">
        <v>11</v>
      </c>
      <c r="C11" s="95"/>
      <c r="D11" s="96"/>
      <c r="E11" s="97"/>
      <c r="F11" s="59"/>
      <c r="G11" s="95">
        <v>34.241999999999997</v>
      </c>
      <c r="H11" s="96">
        <v>57</v>
      </c>
      <c r="I11" s="97">
        <v>57</v>
      </c>
      <c r="J11" s="59"/>
      <c r="K11" s="95">
        <f t="shared" si="1"/>
        <v>34.241999999999997</v>
      </c>
      <c r="L11" s="96">
        <f t="shared" si="1"/>
        <v>57</v>
      </c>
      <c r="M11" s="97">
        <f t="shared" si="1"/>
        <v>57</v>
      </c>
      <c r="N11" s="22">
        <f>SUM(F11+J11)</f>
        <v>0</v>
      </c>
      <c r="O11" s="10"/>
      <c r="P11" s="10"/>
      <c r="Q11" s="11"/>
      <c r="R11" s="11"/>
      <c r="S11" s="11"/>
      <c r="T11" s="4"/>
      <c r="U11" s="4"/>
      <c r="V11" s="33"/>
      <c r="W11" s="4"/>
      <c r="X11" s="38"/>
    </row>
    <row r="12" spans="1:24" x14ac:dyDescent="0.25">
      <c r="A12" s="87">
        <v>2</v>
      </c>
      <c r="B12" s="90" t="s">
        <v>12</v>
      </c>
      <c r="C12" s="92"/>
      <c r="D12" s="92"/>
      <c r="E12" s="92"/>
      <c r="F12" s="92"/>
      <c r="G12" s="92"/>
      <c r="H12" s="92"/>
      <c r="I12" s="92"/>
      <c r="J12" s="92"/>
      <c r="K12" s="85">
        <f t="shared" ref="K12:K23" si="2">SUM(C12+G12)</f>
        <v>0</v>
      </c>
      <c r="L12" s="85">
        <f t="shared" ref="L12:L23" si="3">SUM(D12+H12)</f>
        <v>0</v>
      </c>
      <c r="M12" s="92">
        <f>C12+H12</f>
        <v>0</v>
      </c>
      <c r="N12" s="83">
        <v>0</v>
      </c>
      <c r="O12" s="10"/>
      <c r="P12" s="10"/>
      <c r="Q12" s="11"/>
      <c r="R12" s="11"/>
      <c r="S12" s="11"/>
      <c r="T12" s="4"/>
      <c r="U12" s="4"/>
      <c r="V12" s="33"/>
      <c r="W12" s="4"/>
      <c r="X12" s="38"/>
    </row>
    <row r="13" spans="1:24" s="8" customFormat="1" ht="14.25" x14ac:dyDescent="0.2">
      <c r="A13" s="87">
        <v>3</v>
      </c>
      <c r="B13" s="90" t="s">
        <v>13</v>
      </c>
      <c r="C13" s="92">
        <v>2.476</v>
      </c>
      <c r="D13" s="92">
        <v>26</v>
      </c>
      <c r="E13" s="92">
        <v>26</v>
      </c>
      <c r="F13" s="92"/>
      <c r="G13" s="92"/>
      <c r="H13" s="92"/>
      <c r="I13" s="92"/>
      <c r="J13" s="92"/>
      <c r="K13" s="85">
        <f t="shared" si="2"/>
        <v>2.476</v>
      </c>
      <c r="L13" s="85">
        <f t="shared" si="3"/>
        <v>26</v>
      </c>
      <c r="M13" s="83">
        <f>SUM(E13+I13)</f>
        <v>26</v>
      </c>
      <c r="N13" s="84">
        <f>SUM(F13+J13)</f>
        <v>0</v>
      </c>
      <c r="O13" s="6"/>
      <c r="P13" s="6"/>
      <c r="Q13" s="6"/>
      <c r="R13" s="6"/>
      <c r="S13" s="6"/>
      <c r="T13" s="7"/>
      <c r="U13" s="7"/>
      <c r="V13" s="7"/>
      <c r="W13" s="7"/>
      <c r="X13" s="36"/>
    </row>
    <row r="14" spans="1:24" s="8" customFormat="1" ht="12.75" x14ac:dyDescent="0.2">
      <c r="A14" s="87">
        <v>4</v>
      </c>
      <c r="B14" s="90" t="s">
        <v>14</v>
      </c>
      <c r="C14" s="92">
        <f t="shared" ref="C14:M14" si="4">SUM(C15:C23)</f>
        <v>308.10500000000002</v>
      </c>
      <c r="D14" s="92">
        <f t="shared" si="4"/>
        <v>452.84900000000005</v>
      </c>
      <c r="E14" s="92">
        <f t="shared" si="4"/>
        <v>702.84900000000005</v>
      </c>
      <c r="F14" s="92">
        <f>SUM(F15:F23)</f>
        <v>0</v>
      </c>
      <c r="G14" s="92">
        <f t="shared" si="4"/>
        <v>507.45600000000002</v>
      </c>
      <c r="H14" s="92">
        <f t="shared" si="4"/>
        <v>836.02</v>
      </c>
      <c r="I14" s="92">
        <f t="shared" si="4"/>
        <v>836.02</v>
      </c>
      <c r="J14" s="92">
        <f>SUM(J15:J23)</f>
        <v>0</v>
      </c>
      <c r="K14" s="85">
        <f t="shared" si="2"/>
        <v>815.56100000000004</v>
      </c>
      <c r="L14" s="85">
        <f t="shared" si="3"/>
        <v>1288.8690000000001</v>
      </c>
      <c r="M14" s="92">
        <f t="shared" si="4"/>
        <v>1538.8690000000001</v>
      </c>
      <c r="N14" s="83">
        <f>SUM(N15:N23)</f>
        <v>0</v>
      </c>
      <c r="O14" s="12"/>
      <c r="P14" s="12"/>
      <c r="Q14" s="12"/>
      <c r="R14" s="12"/>
      <c r="S14" s="12"/>
      <c r="T14" s="7"/>
      <c r="U14" s="7"/>
      <c r="V14" s="7"/>
      <c r="W14" s="7"/>
      <c r="X14" s="36"/>
    </row>
    <row r="15" spans="1:24" s="8" customFormat="1" x14ac:dyDescent="0.25">
      <c r="A15" s="98">
        <v>4210</v>
      </c>
      <c r="B15" s="98" t="s">
        <v>71</v>
      </c>
      <c r="C15" s="95">
        <v>7.0999999999999994E-2</v>
      </c>
      <c r="D15" s="96">
        <v>1.2</v>
      </c>
      <c r="E15" s="97">
        <v>1.2</v>
      </c>
      <c r="F15" s="59"/>
      <c r="G15" s="95"/>
      <c r="H15" s="96"/>
      <c r="I15" s="97"/>
      <c r="J15" s="59"/>
      <c r="K15" s="95">
        <f t="shared" si="2"/>
        <v>7.0999999999999994E-2</v>
      </c>
      <c r="L15" s="96">
        <f t="shared" si="3"/>
        <v>1.2</v>
      </c>
      <c r="M15" s="97">
        <f t="shared" ref="M15:M23" si="5">SUM(E15+I15)</f>
        <v>1.2</v>
      </c>
      <c r="N15" s="59">
        <f>SUM(F15+J15)</f>
        <v>0</v>
      </c>
      <c r="O15" s="10"/>
      <c r="P15" s="10"/>
      <c r="Q15" s="11"/>
      <c r="R15" s="13"/>
      <c r="S15" s="13"/>
      <c r="T15" s="7"/>
      <c r="U15" s="7"/>
      <c r="V15" s="35"/>
      <c r="W15" s="41"/>
      <c r="X15" s="36"/>
    </row>
    <row r="16" spans="1:24" x14ac:dyDescent="0.25">
      <c r="A16" s="89">
        <v>4360</v>
      </c>
      <c r="B16" s="98" t="s">
        <v>15</v>
      </c>
      <c r="C16" s="95"/>
      <c r="D16" s="96">
        <v>5.72</v>
      </c>
      <c r="E16" s="97">
        <v>5.72</v>
      </c>
      <c r="F16" s="59"/>
      <c r="G16" s="95">
        <v>9.9190000000000005</v>
      </c>
      <c r="H16" s="96">
        <v>0</v>
      </c>
      <c r="I16" s="97">
        <v>0</v>
      </c>
      <c r="J16" s="59"/>
      <c r="K16" s="95">
        <f t="shared" si="2"/>
        <v>9.9190000000000005</v>
      </c>
      <c r="L16" s="96">
        <f t="shared" si="3"/>
        <v>5.72</v>
      </c>
      <c r="M16" s="97">
        <f t="shared" si="5"/>
        <v>5.72</v>
      </c>
      <c r="N16" s="59">
        <f>SUM(F16+J16)</f>
        <v>0</v>
      </c>
      <c r="O16" s="10"/>
      <c r="P16" s="10"/>
      <c r="Q16" s="11"/>
      <c r="R16" s="13"/>
      <c r="S16" s="13"/>
      <c r="T16" s="4"/>
      <c r="U16" s="4"/>
      <c r="V16" s="33"/>
      <c r="W16" s="4"/>
      <c r="X16" s="38"/>
    </row>
    <row r="17" spans="1:24" x14ac:dyDescent="0.25">
      <c r="A17" s="89">
        <v>4510</v>
      </c>
      <c r="B17" s="98" t="s">
        <v>16</v>
      </c>
      <c r="C17" s="95">
        <v>290.524</v>
      </c>
      <c r="D17" s="96">
        <v>242.078</v>
      </c>
      <c r="E17" s="97">
        <v>492.07799999999997</v>
      </c>
      <c r="F17" s="59"/>
      <c r="G17" s="95"/>
      <c r="H17" s="96"/>
      <c r="I17" s="97"/>
      <c r="J17" s="59"/>
      <c r="K17" s="95">
        <f t="shared" si="2"/>
        <v>290.524</v>
      </c>
      <c r="L17" s="96">
        <f t="shared" si="3"/>
        <v>242.078</v>
      </c>
      <c r="M17" s="97">
        <f t="shared" si="5"/>
        <v>492.07799999999997</v>
      </c>
      <c r="N17" s="59">
        <f t="shared" ref="N17:N23" si="6">SUM(F17+J17)</f>
        <v>0</v>
      </c>
      <c r="O17" s="10"/>
      <c r="P17" s="10"/>
      <c r="Q17" s="11"/>
      <c r="R17" s="13"/>
      <c r="S17" s="13"/>
      <c r="T17" s="4"/>
      <c r="U17" s="4"/>
      <c r="V17" s="33"/>
      <c r="W17" s="4"/>
      <c r="X17" s="38"/>
    </row>
    <row r="18" spans="1:24" x14ac:dyDescent="0.25">
      <c r="A18" s="89">
        <v>4512</v>
      </c>
      <c r="B18" s="98" t="s">
        <v>72</v>
      </c>
      <c r="C18" s="95"/>
      <c r="D18" s="96"/>
      <c r="E18" s="97"/>
      <c r="F18" s="59"/>
      <c r="G18" s="95">
        <v>488.75900000000001</v>
      </c>
      <c r="H18" s="96">
        <v>750</v>
      </c>
      <c r="I18" s="97">
        <v>750</v>
      </c>
      <c r="J18" s="59"/>
      <c r="K18" s="95">
        <f t="shared" si="2"/>
        <v>488.75900000000001</v>
      </c>
      <c r="L18" s="96">
        <f t="shared" si="3"/>
        <v>750</v>
      </c>
      <c r="M18" s="97">
        <f t="shared" si="5"/>
        <v>750</v>
      </c>
      <c r="N18" s="59">
        <f t="shared" si="6"/>
        <v>0</v>
      </c>
      <c r="O18" s="10"/>
      <c r="P18" s="10"/>
      <c r="Q18" s="11"/>
      <c r="R18" s="13"/>
      <c r="S18" s="13"/>
      <c r="T18" s="4"/>
      <c r="U18" s="4"/>
      <c r="V18" s="33"/>
      <c r="W18" s="4"/>
      <c r="X18" s="38"/>
    </row>
    <row r="19" spans="1:24" x14ac:dyDescent="0.25">
      <c r="A19" s="89">
        <v>4540</v>
      </c>
      <c r="B19" s="98" t="s">
        <v>221</v>
      </c>
      <c r="C19" s="95"/>
      <c r="D19" s="96"/>
      <c r="E19" s="97"/>
      <c r="F19" s="59"/>
      <c r="G19" s="95">
        <v>0</v>
      </c>
      <c r="H19" s="96">
        <v>5</v>
      </c>
      <c r="I19" s="97">
        <v>5</v>
      </c>
      <c r="J19" s="59"/>
      <c r="K19" s="95">
        <f t="shared" si="2"/>
        <v>0</v>
      </c>
      <c r="L19" s="96">
        <f t="shared" si="3"/>
        <v>5</v>
      </c>
      <c r="M19" s="97">
        <f>SUM(E19+I19)</f>
        <v>5</v>
      </c>
      <c r="N19" s="59">
        <f t="shared" si="6"/>
        <v>0</v>
      </c>
      <c r="O19" s="10"/>
      <c r="P19" s="10"/>
      <c r="Q19" s="11"/>
      <c r="R19" s="13"/>
      <c r="S19" s="13"/>
      <c r="T19" s="4"/>
      <c r="U19" s="4"/>
      <c r="V19" s="33"/>
      <c r="W19" s="4"/>
      <c r="X19" s="38"/>
    </row>
    <row r="20" spans="1:24" x14ac:dyDescent="0.25">
      <c r="A20" s="89">
        <v>4730</v>
      </c>
      <c r="B20" s="98" t="s">
        <v>17</v>
      </c>
      <c r="C20" s="95"/>
      <c r="D20" s="96"/>
      <c r="E20" s="97"/>
      <c r="F20" s="59"/>
      <c r="G20" s="95">
        <v>8.7780000000000005</v>
      </c>
      <c r="H20" s="96">
        <v>2.5449999999999999</v>
      </c>
      <c r="I20" s="97">
        <v>2.5449999999999999</v>
      </c>
      <c r="J20" s="59"/>
      <c r="K20" s="95">
        <f t="shared" si="2"/>
        <v>8.7780000000000005</v>
      </c>
      <c r="L20" s="96">
        <f t="shared" si="3"/>
        <v>2.5449999999999999</v>
      </c>
      <c r="M20" s="97">
        <f t="shared" si="5"/>
        <v>2.5449999999999999</v>
      </c>
      <c r="N20" s="59">
        <f t="shared" si="6"/>
        <v>0</v>
      </c>
      <c r="O20" s="10"/>
      <c r="P20" s="10"/>
      <c r="Q20" s="11"/>
      <c r="R20" s="13"/>
      <c r="S20" s="13"/>
      <c r="T20" s="4"/>
      <c r="U20" s="4"/>
      <c r="V20" s="33"/>
      <c r="W20" s="4"/>
      <c r="X20" s="38"/>
    </row>
    <row r="21" spans="1:24" x14ac:dyDescent="0.25">
      <c r="A21" s="89">
        <v>4740</v>
      </c>
      <c r="B21" s="98" t="s">
        <v>275</v>
      </c>
      <c r="C21" s="95">
        <v>11.222</v>
      </c>
      <c r="D21" s="96">
        <v>144.94900000000001</v>
      </c>
      <c r="E21" s="97">
        <v>144.94900000000001</v>
      </c>
      <c r="F21" s="59"/>
      <c r="G21" s="95"/>
      <c r="H21" s="96"/>
      <c r="I21" s="97"/>
      <c r="J21" s="59"/>
      <c r="K21" s="95">
        <f t="shared" si="2"/>
        <v>11.222</v>
      </c>
      <c r="L21" s="96">
        <f t="shared" si="3"/>
        <v>144.94900000000001</v>
      </c>
      <c r="M21" s="97">
        <f>SUM(E21+I21)</f>
        <v>144.94900000000001</v>
      </c>
      <c r="N21" s="59">
        <f>SUM(F21+J21)</f>
        <v>0</v>
      </c>
      <c r="O21" s="10"/>
      <c r="P21" s="10"/>
      <c r="Q21" s="11"/>
      <c r="R21" s="13"/>
      <c r="S21" s="13"/>
      <c r="T21" s="4"/>
      <c r="U21" s="4"/>
      <c r="V21" s="33"/>
      <c r="W21" s="4"/>
      <c r="X21" s="38"/>
    </row>
    <row r="22" spans="1:24" x14ac:dyDescent="0.25">
      <c r="A22" s="89">
        <v>4740</v>
      </c>
      <c r="B22" s="98" t="s">
        <v>287</v>
      </c>
      <c r="C22" s="95">
        <v>0</v>
      </c>
      <c r="D22" s="96">
        <v>28.542000000000002</v>
      </c>
      <c r="E22" s="97">
        <v>28.542000000000002</v>
      </c>
      <c r="F22" s="59"/>
      <c r="G22" s="95">
        <v>0</v>
      </c>
      <c r="H22" s="96">
        <v>78.474999999999994</v>
      </c>
      <c r="I22" s="97">
        <v>78.474999999999994</v>
      </c>
      <c r="J22" s="59"/>
      <c r="K22" s="95">
        <f t="shared" si="2"/>
        <v>0</v>
      </c>
      <c r="L22" s="96">
        <f t="shared" si="3"/>
        <v>107.017</v>
      </c>
      <c r="M22" s="97">
        <f>SUM(E22+I22)</f>
        <v>107.017</v>
      </c>
      <c r="N22" s="59">
        <f>SUM(F22+J22)</f>
        <v>0</v>
      </c>
      <c r="O22" s="10"/>
      <c r="P22" s="10"/>
      <c r="Q22" s="11"/>
      <c r="R22" s="13"/>
      <c r="S22" s="13"/>
      <c r="T22" s="4"/>
      <c r="U22" s="4"/>
      <c r="V22" s="33"/>
      <c r="W22" s="4"/>
      <c r="X22" s="38"/>
    </row>
    <row r="23" spans="1:24" x14ac:dyDescent="0.25">
      <c r="A23" s="89">
        <v>4740</v>
      </c>
      <c r="B23" s="98" t="s">
        <v>18</v>
      </c>
      <c r="C23" s="95">
        <v>6.2880000000000003</v>
      </c>
      <c r="D23" s="96">
        <v>30.36</v>
      </c>
      <c r="E23" s="97">
        <v>30.36</v>
      </c>
      <c r="F23" s="59"/>
      <c r="G23" s="95"/>
      <c r="H23" s="96"/>
      <c r="I23" s="97"/>
      <c r="J23" s="59"/>
      <c r="K23" s="95">
        <f t="shared" si="2"/>
        <v>6.2880000000000003</v>
      </c>
      <c r="L23" s="96">
        <f t="shared" si="3"/>
        <v>30.36</v>
      </c>
      <c r="M23" s="97">
        <f t="shared" si="5"/>
        <v>30.36</v>
      </c>
      <c r="N23" s="59">
        <f t="shared" si="6"/>
        <v>0</v>
      </c>
      <c r="O23" s="10"/>
      <c r="P23" s="10"/>
      <c r="Q23" s="11"/>
      <c r="R23" s="13"/>
      <c r="S23" s="13"/>
      <c r="T23" s="4"/>
      <c r="U23" s="4"/>
      <c r="V23" s="33"/>
      <c r="W23" s="4"/>
      <c r="X23" s="38"/>
    </row>
    <row r="24" spans="1:24" s="8" customFormat="1" x14ac:dyDescent="0.25">
      <c r="A24" s="87">
        <v>5</v>
      </c>
      <c r="B24" s="90" t="s">
        <v>19</v>
      </c>
      <c r="C24" s="99">
        <f t="shared" ref="C24:N24" si="7">SUM(C25:C28)</f>
        <v>1921.508</v>
      </c>
      <c r="D24" s="99">
        <f t="shared" si="7"/>
        <v>3152.2159999999999</v>
      </c>
      <c r="E24" s="99">
        <f t="shared" si="7"/>
        <v>3166.2159999999999</v>
      </c>
      <c r="F24" s="99">
        <f t="shared" si="7"/>
        <v>0</v>
      </c>
      <c r="G24" s="99">
        <f t="shared" si="7"/>
        <v>0</v>
      </c>
      <c r="H24" s="99">
        <f t="shared" si="7"/>
        <v>32.497999999999998</v>
      </c>
      <c r="I24" s="99">
        <f t="shared" si="7"/>
        <v>32.497999999999998</v>
      </c>
      <c r="J24" s="99">
        <f t="shared" si="7"/>
        <v>0</v>
      </c>
      <c r="K24" s="99">
        <f t="shared" si="7"/>
        <v>1921.508</v>
      </c>
      <c r="L24" s="99">
        <f t="shared" si="7"/>
        <v>3184.7139999999999</v>
      </c>
      <c r="M24" s="99">
        <f t="shared" si="7"/>
        <v>3198.7139999999999</v>
      </c>
      <c r="N24" s="85">
        <f t="shared" si="7"/>
        <v>0</v>
      </c>
      <c r="O24" s="13"/>
      <c r="P24" s="13"/>
      <c r="Q24" s="13"/>
      <c r="R24" s="13"/>
      <c r="S24" s="13"/>
      <c r="T24" s="7"/>
      <c r="U24" s="34"/>
      <c r="V24" s="33"/>
      <c r="W24" s="7"/>
      <c r="X24" s="36"/>
    </row>
    <row r="25" spans="1:24" x14ac:dyDescent="0.25">
      <c r="A25" s="89">
        <v>5100</v>
      </c>
      <c r="B25" s="98" t="s">
        <v>20</v>
      </c>
      <c r="C25" s="95">
        <v>33.414999999999999</v>
      </c>
      <c r="D25" s="96">
        <v>142.08000000000001</v>
      </c>
      <c r="E25" s="97">
        <v>146.08000000000001</v>
      </c>
      <c r="F25" s="59"/>
      <c r="G25" s="95"/>
      <c r="H25" s="96"/>
      <c r="I25" s="97"/>
      <c r="J25" s="59"/>
      <c r="K25" s="95">
        <f t="shared" ref="K25:N28" si="8">SUM(C25+G25)</f>
        <v>33.414999999999999</v>
      </c>
      <c r="L25" s="96">
        <f t="shared" si="8"/>
        <v>142.08000000000001</v>
      </c>
      <c r="M25" s="97">
        <f t="shared" si="8"/>
        <v>146.08000000000001</v>
      </c>
      <c r="N25" s="59">
        <f t="shared" si="8"/>
        <v>0</v>
      </c>
      <c r="O25" s="10"/>
      <c r="P25" s="10"/>
      <c r="Q25" s="11"/>
      <c r="R25" s="11"/>
      <c r="S25" s="11"/>
      <c r="T25" s="4"/>
      <c r="U25" s="40"/>
      <c r="V25" s="35"/>
      <c r="W25" s="33"/>
      <c r="X25" s="38"/>
    </row>
    <row r="26" spans="1:24" x14ac:dyDescent="0.25">
      <c r="A26" s="89">
        <v>5100</v>
      </c>
      <c r="B26" s="98" t="s">
        <v>288</v>
      </c>
      <c r="C26" s="95">
        <v>0</v>
      </c>
      <c r="D26" s="96">
        <v>22.765999999999998</v>
      </c>
      <c r="E26" s="97">
        <v>22.765999999999998</v>
      </c>
      <c r="F26" s="59"/>
      <c r="G26" s="95"/>
      <c r="H26" s="96">
        <v>32.497999999999998</v>
      </c>
      <c r="I26" s="97">
        <v>32.497999999999998</v>
      </c>
      <c r="J26" s="59"/>
      <c r="K26" s="95">
        <f t="shared" si="8"/>
        <v>0</v>
      </c>
      <c r="L26" s="96">
        <f t="shared" si="8"/>
        <v>55.263999999999996</v>
      </c>
      <c r="M26" s="97">
        <f t="shared" si="8"/>
        <v>55.263999999999996</v>
      </c>
      <c r="N26" s="59">
        <f t="shared" si="8"/>
        <v>0</v>
      </c>
      <c r="O26" s="10"/>
      <c r="P26" s="10"/>
      <c r="Q26" s="11"/>
      <c r="R26" s="11"/>
      <c r="S26" s="11"/>
      <c r="T26" s="4"/>
      <c r="U26" s="40"/>
      <c r="V26" s="35"/>
      <c r="W26" s="33"/>
      <c r="X26" s="38"/>
    </row>
    <row r="27" spans="1:24" x14ac:dyDescent="0.25">
      <c r="A27" s="89">
        <v>5101</v>
      </c>
      <c r="B27" s="98" t="s">
        <v>100</v>
      </c>
      <c r="C27" s="95">
        <v>1843.578</v>
      </c>
      <c r="D27" s="96">
        <v>2928.37</v>
      </c>
      <c r="E27" s="97">
        <v>2928.37</v>
      </c>
      <c r="F27" s="59"/>
      <c r="G27" s="95"/>
      <c r="H27" s="96"/>
      <c r="I27" s="97"/>
      <c r="J27" s="59"/>
      <c r="K27" s="95">
        <f t="shared" si="8"/>
        <v>1843.578</v>
      </c>
      <c r="L27" s="96">
        <f t="shared" si="8"/>
        <v>2928.37</v>
      </c>
      <c r="M27" s="97">
        <f t="shared" si="8"/>
        <v>2928.37</v>
      </c>
      <c r="N27" s="59">
        <f t="shared" si="8"/>
        <v>0</v>
      </c>
      <c r="O27" s="10"/>
      <c r="P27" s="10"/>
      <c r="Q27" s="11"/>
      <c r="R27" s="11"/>
      <c r="S27" s="11"/>
      <c r="T27" s="4"/>
      <c r="U27" s="4"/>
      <c r="V27" s="33"/>
      <c r="W27" s="4"/>
      <c r="X27" s="38"/>
    </row>
    <row r="28" spans="1:24" x14ac:dyDescent="0.25">
      <c r="A28" s="89">
        <v>5400</v>
      </c>
      <c r="B28" s="98" t="s">
        <v>65</v>
      </c>
      <c r="C28" s="95">
        <v>44.515000000000001</v>
      </c>
      <c r="D28" s="96">
        <v>59</v>
      </c>
      <c r="E28" s="97">
        <v>69</v>
      </c>
      <c r="F28" s="59"/>
      <c r="G28" s="95"/>
      <c r="H28" s="96"/>
      <c r="I28" s="97"/>
      <c r="J28" s="59"/>
      <c r="K28" s="95">
        <f t="shared" si="8"/>
        <v>44.515000000000001</v>
      </c>
      <c r="L28" s="96">
        <f t="shared" si="8"/>
        <v>59</v>
      </c>
      <c r="M28" s="97">
        <f t="shared" si="8"/>
        <v>69</v>
      </c>
      <c r="N28" s="59">
        <f t="shared" si="8"/>
        <v>0</v>
      </c>
      <c r="O28" s="10"/>
      <c r="P28" s="10"/>
      <c r="Q28" s="11"/>
      <c r="R28" s="11"/>
      <c r="S28" s="11"/>
      <c r="T28" s="4"/>
      <c r="U28" s="4"/>
      <c r="V28" s="33"/>
      <c r="W28" s="4"/>
      <c r="X28" s="38"/>
    </row>
    <row r="29" spans="1:24" ht="13.5" customHeight="1" x14ac:dyDescent="0.25">
      <c r="A29" s="87">
        <v>6</v>
      </c>
      <c r="B29" s="90" t="s">
        <v>21</v>
      </c>
      <c r="C29" s="92">
        <f t="shared" ref="C29:N29" si="9">SUM(C30:C33)</f>
        <v>542.68700000000001</v>
      </c>
      <c r="D29" s="92">
        <f t="shared" si="9"/>
        <v>1141.0940000000001</v>
      </c>
      <c r="E29" s="92">
        <f t="shared" si="9"/>
        <v>1191.0940000000001</v>
      </c>
      <c r="F29" s="92">
        <f t="shared" si="9"/>
        <v>0</v>
      </c>
      <c r="G29" s="92">
        <f t="shared" si="9"/>
        <v>45.664999999999999</v>
      </c>
      <c r="H29" s="92">
        <f t="shared" si="9"/>
        <v>50.5</v>
      </c>
      <c r="I29" s="92">
        <f t="shared" si="9"/>
        <v>50.5</v>
      </c>
      <c r="J29" s="92">
        <f t="shared" si="9"/>
        <v>0</v>
      </c>
      <c r="K29" s="92">
        <f t="shared" si="9"/>
        <v>588.35199999999998</v>
      </c>
      <c r="L29" s="92">
        <f t="shared" si="9"/>
        <v>1191.5940000000001</v>
      </c>
      <c r="M29" s="92">
        <f t="shared" si="9"/>
        <v>1241.5940000000001</v>
      </c>
      <c r="N29" s="83">
        <f t="shared" si="9"/>
        <v>0</v>
      </c>
      <c r="O29" s="10"/>
      <c r="P29" s="10"/>
      <c r="Q29" s="11"/>
      <c r="R29" s="11"/>
      <c r="S29" s="11"/>
      <c r="T29" s="4"/>
      <c r="U29" s="4"/>
      <c r="V29" s="33"/>
      <c r="W29" s="4"/>
      <c r="X29" s="38"/>
    </row>
    <row r="30" spans="1:24" s="8" customFormat="1" ht="12.75" x14ac:dyDescent="0.2">
      <c r="A30" s="89">
        <v>6100</v>
      </c>
      <c r="B30" s="98" t="s">
        <v>22</v>
      </c>
      <c r="C30" s="95">
        <v>101.214</v>
      </c>
      <c r="D30" s="96">
        <v>351.69499999999999</v>
      </c>
      <c r="E30" s="97">
        <v>401.69499999999999</v>
      </c>
      <c r="F30" s="59"/>
      <c r="G30" s="95">
        <v>45.664999999999999</v>
      </c>
      <c r="H30" s="96">
        <v>50</v>
      </c>
      <c r="I30" s="97">
        <v>50</v>
      </c>
      <c r="J30" s="59"/>
      <c r="K30" s="95">
        <f t="shared" ref="K30:L33" si="10">SUM(C30+G30)</f>
        <v>146.87899999999999</v>
      </c>
      <c r="L30" s="96">
        <f t="shared" si="10"/>
        <v>401.69499999999999</v>
      </c>
      <c r="M30" s="97">
        <f t="shared" ref="M30:N33" si="11">SUM(E30+I30)</f>
        <v>451.69499999999999</v>
      </c>
      <c r="N30" s="59">
        <f t="shared" si="11"/>
        <v>0</v>
      </c>
      <c r="O30" s="6"/>
      <c r="P30" s="6"/>
      <c r="Q30" s="6"/>
      <c r="R30" s="6"/>
      <c r="S30" s="6"/>
      <c r="T30" s="7"/>
      <c r="U30" s="42"/>
      <c r="V30" s="43"/>
      <c r="W30" s="41"/>
      <c r="X30" s="36"/>
    </row>
    <row r="31" spans="1:24" x14ac:dyDescent="0.25">
      <c r="A31" s="89">
        <v>6300</v>
      </c>
      <c r="B31" s="98" t="s">
        <v>23</v>
      </c>
      <c r="C31" s="95">
        <v>16.218</v>
      </c>
      <c r="D31" s="96">
        <v>20.77</v>
      </c>
      <c r="E31" s="97">
        <v>20.77</v>
      </c>
      <c r="F31" s="59"/>
      <c r="G31" s="95"/>
      <c r="H31" s="96"/>
      <c r="I31" s="97"/>
      <c r="J31" s="59"/>
      <c r="K31" s="95">
        <f t="shared" si="10"/>
        <v>16.218</v>
      </c>
      <c r="L31" s="96">
        <f t="shared" si="10"/>
        <v>20.77</v>
      </c>
      <c r="M31" s="97">
        <f t="shared" si="11"/>
        <v>20.77</v>
      </c>
      <c r="N31" s="59">
        <f t="shared" si="11"/>
        <v>0</v>
      </c>
      <c r="O31" s="10"/>
      <c r="P31" s="10"/>
      <c r="Q31" s="11"/>
      <c r="R31" s="11"/>
      <c r="S31" s="11"/>
      <c r="T31" s="4"/>
      <c r="U31" s="4"/>
      <c r="V31" s="33"/>
      <c r="W31" s="4"/>
      <c r="X31" s="38"/>
    </row>
    <row r="32" spans="1:24" x14ac:dyDescent="0.25">
      <c r="A32" s="89">
        <v>6400</v>
      </c>
      <c r="B32" s="98" t="s">
        <v>24</v>
      </c>
      <c r="C32" s="95">
        <v>195.53399999999999</v>
      </c>
      <c r="D32" s="96">
        <v>386.565</v>
      </c>
      <c r="E32" s="97">
        <v>386.565</v>
      </c>
      <c r="F32" s="59"/>
      <c r="G32" s="95"/>
      <c r="H32" s="96"/>
      <c r="I32" s="97"/>
      <c r="J32" s="59"/>
      <c r="K32" s="95">
        <f t="shared" si="10"/>
        <v>195.53399999999999</v>
      </c>
      <c r="L32" s="96">
        <f t="shared" si="10"/>
        <v>386.565</v>
      </c>
      <c r="M32" s="97">
        <f t="shared" si="11"/>
        <v>386.565</v>
      </c>
      <c r="N32" s="59">
        <f t="shared" si="11"/>
        <v>0</v>
      </c>
      <c r="O32" s="10"/>
      <c r="P32" s="10"/>
      <c r="Q32" s="11"/>
      <c r="R32" s="11"/>
      <c r="S32" s="11"/>
      <c r="T32" s="4"/>
      <c r="U32" s="4"/>
      <c r="V32" s="33"/>
      <c r="W32" s="4"/>
      <c r="X32" s="38"/>
    </row>
    <row r="33" spans="1:24" x14ac:dyDescent="0.25">
      <c r="A33" s="89">
        <v>6605</v>
      </c>
      <c r="B33" s="98" t="s">
        <v>25</v>
      </c>
      <c r="C33" s="95">
        <v>229.721</v>
      </c>
      <c r="D33" s="96">
        <v>382.06400000000002</v>
      </c>
      <c r="E33" s="97">
        <v>382.06400000000002</v>
      </c>
      <c r="F33" s="59"/>
      <c r="G33" s="95"/>
      <c r="H33" s="96">
        <v>0.5</v>
      </c>
      <c r="I33" s="97">
        <v>0.5</v>
      </c>
      <c r="J33" s="59"/>
      <c r="K33" s="95">
        <f t="shared" si="10"/>
        <v>229.721</v>
      </c>
      <c r="L33" s="96">
        <f t="shared" si="10"/>
        <v>382.56400000000002</v>
      </c>
      <c r="M33" s="97">
        <f t="shared" si="11"/>
        <v>382.56400000000002</v>
      </c>
      <c r="N33" s="59">
        <f t="shared" si="11"/>
        <v>0</v>
      </c>
      <c r="O33" s="10"/>
      <c r="P33" s="10"/>
      <c r="Q33" s="11"/>
      <c r="R33" s="11"/>
      <c r="S33" s="11"/>
      <c r="T33" s="4"/>
      <c r="U33" s="4"/>
      <c r="V33" s="33"/>
      <c r="W33" s="4"/>
      <c r="X33" s="38"/>
    </row>
    <row r="34" spans="1:24" x14ac:dyDescent="0.25">
      <c r="A34" s="87">
        <v>7</v>
      </c>
      <c r="B34" s="90" t="s">
        <v>26</v>
      </c>
      <c r="C34" s="92">
        <f t="shared" ref="C34:N34" si="12">SUM(C35:C35)</f>
        <v>0</v>
      </c>
      <c r="D34" s="92">
        <f t="shared" si="12"/>
        <v>0</v>
      </c>
      <c r="E34" s="92">
        <f t="shared" si="12"/>
        <v>0</v>
      </c>
      <c r="F34" s="92">
        <f t="shared" si="12"/>
        <v>0</v>
      </c>
      <c r="G34" s="92">
        <f t="shared" si="12"/>
        <v>0</v>
      </c>
      <c r="H34" s="92">
        <f t="shared" si="12"/>
        <v>0</v>
      </c>
      <c r="I34" s="92">
        <f>I3</f>
        <v>0</v>
      </c>
      <c r="J34" s="92">
        <f>J35</f>
        <v>0</v>
      </c>
      <c r="K34" s="92">
        <f t="shared" si="12"/>
        <v>0</v>
      </c>
      <c r="L34" s="92">
        <f t="shared" si="12"/>
        <v>0</v>
      </c>
      <c r="M34" s="92">
        <f t="shared" si="12"/>
        <v>0</v>
      </c>
      <c r="N34" s="83">
        <f t="shared" si="12"/>
        <v>0</v>
      </c>
      <c r="O34" s="10"/>
      <c r="P34" s="10"/>
      <c r="Q34" s="11"/>
      <c r="R34" s="11"/>
      <c r="S34" s="11"/>
      <c r="T34" s="4"/>
      <c r="U34" s="4"/>
      <c r="V34" s="33"/>
      <c r="W34" s="4"/>
      <c r="X34" s="38"/>
    </row>
    <row r="35" spans="1:24" s="8" customFormat="1" ht="12.75" x14ac:dyDescent="0.2">
      <c r="A35" s="89">
        <v>7400</v>
      </c>
      <c r="B35" s="98" t="s">
        <v>27</v>
      </c>
      <c r="C35" s="95"/>
      <c r="D35" s="96"/>
      <c r="E35" s="97"/>
      <c r="F35" s="59"/>
      <c r="G35" s="95"/>
      <c r="H35" s="96"/>
      <c r="I35" s="97"/>
      <c r="J35" s="59"/>
      <c r="K35" s="95">
        <f>SUM(C35+G35)</f>
        <v>0</v>
      </c>
      <c r="L35" s="96">
        <f>SUM(D35+H35)</f>
        <v>0</v>
      </c>
      <c r="M35" s="97">
        <f>SUM(E35+I35)</f>
        <v>0</v>
      </c>
      <c r="N35" s="59">
        <f>SUM(F35+J35)</f>
        <v>0</v>
      </c>
      <c r="O35" s="6"/>
      <c r="P35" s="6"/>
      <c r="Q35" s="6"/>
      <c r="R35" s="6"/>
      <c r="S35" s="6"/>
      <c r="T35" s="7"/>
      <c r="U35" s="7"/>
      <c r="V35" s="7"/>
      <c r="W35" s="7"/>
      <c r="X35" s="36"/>
    </row>
    <row r="36" spans="1:24" x14ac:dyDescent="0.25">
      <c r="A36" s="87">
        <v>8</v>
      </c>
      <c r="B36" s="90" t="s">
        <v>28</v>
      </c>
      <c r="C36" s="92">
        <f t="shared" ref="C36:N36" si="13">SUM(C37:C50)</f>
        <v>2275.355</v>
      </c>
      <c r="D36" s="92">
        <f t="shared" si="13"/>
        <v>4367.3290000000006</v>
      </c>
      <c r="E36" s="92">
        <f t="shared" si="13"/>
        <v>4336.125</v>
      </c>
      <c r="F36" s="92">
        <f t="shared" si="13"/>
        <v>0</v>
      </c>
      <c r="G36" s="92">
        <f t="shared" si="13"/>
        <v>268.27699999999999</v>
      </c>
      <c r="H36" s="92">
        <f t="shared" si="13"/>
        <v>580</v>
      </c>
      <c r="I36" s="92">
        <f t="shared" si="13"/>
        <v>580</v>
      </c>
      <c r="J36" s="92">
        <f t="shared" si="13"/>
        <v>0</v>
      </c>
      <c r="K36" s="92">
        <f t="shared" si="13"/>
        <v>2543.6319999999996</v>
      </c>
      <c r="L36" s="92">
        <f t="shared" si="13"/>
        <v>4947.3290000000006</v>
      </c>
      <c r="M36" s="92">
        <f t="shared" si="13"/>
        <v>4916.125</v>
      </c>
      <c r="N36" s="83">
        <f t="shared" si="13"/>
        <v>0</v>
      </c>
      <c r="O36" s="10"/>
      <c r="P36" s="10"/>
      <c r="Q36" s="11"/>
      <c r="R36" s="11"/>
      <c r="S36" s="11"/>
      <c r="T36" s="4"/>
      <c r="U36" s="4"/>
      <c r="V36" s="4"/>
      <c r="W36" s="4"/>
      <c r="X36" s="38"/>
    </row>
    <row r="37" spans="1:24" s="8" customFormat="1" ht="12.75" x14ac:dyDescent="0.2">
      <c r="A37" s="89">
        <v>8102</v>
      </c>
      <c r="B37" s="98" t="s">
        <v>29</v>
      </c>
      <c r="C37" s="95">
        <v>588.90499999999997</v>
      </c>
      <c r="D37" s="96">
        <v>1128.2239999999999</v>
      </c>
      <c r="E37" s="97">
        <v>1128.2239999999999</v>
      </c>
      <c r="F37" s="59"/>
      <c r="G37" s="95"/>
      <c r="H37" s="96"/>
      <c r="I37" s="97"/>
      <c r="J37" s="59"/>
      <c r="K37" s="95">
        <f t="shared" ref="K37:K50" si="14">SUM(C37+G37)</f>
        <v>588.90499999999997</v>
      </c>
      <c r="L37" s="96">
        <f t="shared" ref="L37:L50" si="15">SUM(D37+H37)</f>
        <v>1128.2239999999999</v>
      </c>
      <c r="M37" s="97">
        <f t="shared" ref="M37:M49" si="16">SUM(E37+I37)</f>
        <v>1128.2239999999999</v>
      </c>
      <c r="N37" s="59">
        <f t="shared" ref="N37:N50" si="17">SUM(F37+J37)</f>
        <v>0</v>
      </c>
      <c r="O37" s="6"/>
      <c r="P37" s="6"/>
      <c r="Q37" s="6"/>
      <c r="R37" s="6"/>
      <c r="S37" s="6"/>
      <c r="T37" s="7"/>
      <c r="U37" s="42"/>
      <c r="V37" s="43"/>
      <c r="W37" s="41"/>
      <c r="X37" s="36"/>
    </row>
    <row r="38" spans="1:24" x14ac:dyDescent="0.25">
      <c r="A38" s="89">
        <v>8102</v>
      </c>
      <c r="B38" s="98" t="s">
        <v>30</v>
      </c>
      <c r="C38" s="100"/>
      <c r="D38" s="101"/>
      <c r="E38" s="102"/>
      <c r="F38" s="103"/>
      <c r="G38" s="100">
        <v>229.46799999999999</v>
      </c>
      <c r="H38" s="96">
        <v>500</v>
      </c>
      <c r="I38" s="97">
        <v>500</v>
      </c>
      <c r="J38" s="59"/>
      <c r="K38" s="95">
        <f t="shared" si="14"/>
        <v>229.46799999999999</v>
      </c>
      <c r="L38" s="96">
        <f t="shared" si="15"/>
        <v>500</v>
      </c>
      <c r="M38" s="97">
        <f t="shared" si="16"/>
        <v>500</v>
      </c>
      <c r="N38" s="59">
        <f t="shared" si="17"/>
        <v>0</v>
      </c>
      <c r="O38" s="10"/>
      <c r="P38" s="10"/>
      <c r="Q38" s="11"/>
      <c r="R38" s="11"/>
      <c r="S38" s="11"/>
      <c r="T38" s="4"/>
      <c r="U38" s="4"/>
      <c r="V38" s="33"/>
      <c r="W38" s="4"/>
      <c r="X38" s="38"/>
    </row>
    <row r="39" spans="1:24" x14ac:dyDescent="0.25">
      <c r="A39" s="89">
        <v>8102</v>
      </c>
      <c r="B39" s="98" t="s">
        <v>31</v>
      </c>
      <c r="C39" s="95"/>
      <c r="D39" s="96"/>
      <c r="E39" s="97"/>
      <c r="F39" s="59"/>
      <c r="G39" s="95">
        <v>31.638000000000002</v>
      </c>
      <c r="H39" s="96">
        <v>60</v>
      </c>
      <c r="I39" s="97">
        <v>60</v>
      </c>
      <c r="J39" s="59"/>
      <c r="K39" s="95">
        <f t="shared" si="14"/>
        <v>31.638000000000002</v>
      </c>
      <c r="L39" s="96">
        <f t="shared" si="15"/>
        <v>60</v>
      </c>
      <c r="M39" s="97">
        <f t="shared" si="16"/>
        <v>60</v>
      </c>
      <c r="N39" s="59">
        <f t="shared" si="17"/>
        <v>0</v>
      </c>
      <c r="O39" s="10"/>
      <c r="P39" s="10"/>
      <c r="Q39" s="11"/>
      <c r="R39" s="11"/>
      <c r="S39" s="11"/>
      <c r="T39" s="4"/>
      <c r="U39" s="4"/>
      <c r="V39" s="33"/>
      <c r="W39" s="4"/>
      <c r="X39" s="38"/>
    </row>
    <row r="40" spans="1:24" x14ac:dyDescent="0.25">
      <c r="A40" s="89">
        <v>8102</v>
      </c>
      <c r="B40" s="98" t="s">
        <v>343</v>
      </c>
      <c r="C40" s="95"/>
      <c r="D40" s="96">
        <v>2.7</v>
      </c>
      <c r="E40" s="97">
        <v>2.7</v>
      </c>
      <c r="F40" s="59"/>
      <c r="G40" s="95"/>
      <c r="H40" s="96"/>
      <c r="I40" s="97"/>
      <c r="J40" s="59"/>
      <c r="K40" s="95"/>
      <c r="L40" s="96">
        <f t="shared" ref="L40" si="18">SUM(D40+H40)</f>
        <v>2.7</v>
      </c>
      <c r="M40" s="97">
        <f t="shared" ref="M40" si="19">SUM(E40+I40)</f>
        <v>2.7</v>
      </c>
      <c r="N40" s="59">
        <f t="shared" ref="N40" si="20">SUM(F40+J40)</f>
        <v>0</v>
      </c>
      <c r="O40" s="10"/>
      <c r="P40" s="10"/>
      <c r="Q40" s="11"/>
      <c r="R40" s="11"/>
      <c r="S40" s="11"/>
      <c r="T40" s="4"/>
      <c r="U40" s="4"/>
      <c r="V40" s="33"/>
      <c r="W40" s="4"/>
      <c r="X40" s="38"/>
    </row>
    <row r="41" spans="1:24" x14ac:dyDescent="0.25">
      <c r="A41" s="89">
        <v>8103</v>
      </c>
      <c r="B41" s="98" t="s">
        <v>32</v>
      </c>
      <c r="C41" s="95">
        <v>64.373000000000005</v>
      </c>
      <c r="D41" s="96">
        <v>99.65</v>
      </c>
      <c r="E41" s="97">
        <v>99.65</v>
      </c>
      <c r="F41" s="59"/>
      <c r="G41" s="95"/>
      <c r="H41" s="96"/>
      <c r="I41" s="97"/>
      <c r="J41" s="59"/>
      <c r="K41" s="95">
        <f t="shared" si="14"/>
        <v>64.373000000000005</v>
      </c>
      <c r="L41" s="96">
        <f t="shared" si="15"/>
        <v>99.65</v>
      </c>
      <c r="M41" s="97">
        <f t="shared" si="16"/>
        <v>99.65</v>
      </c>
      <c r="N41" s="59">
        <f t="shared" si="17"/>
        <v>0</v>
      </c>
      <c r="O41" s="10"/>
      <c r="P41" s="10"/>
      <c r="Q41" s="11"/>
      <c r="R41" s="11"/>
      <c r="S41" s="11"/>
      <c r="T41" s="4"/>
      <c r="U41" s="4"/>
      <c r="V41" s="33"/>
      <c r="W41" s="4"/>
      <c r="X41" s="38"/>
    </row>
    <row r="42" spans="1:24" x14ac:dyDescent="0.25">
      <c r="A42" s="98">
        <v>8107</v>
      </c>
      <c r="B42" s="98" t="s">
        <v>35</v>
      </c>
      <c r="C42" s="95">
        <v>108.017</v>
      </c>
      <c r="D42" s="96">
        <v>178.52199999999999</v>
      </c>
      <c r="E42" s="97">
        <v>169.78200000000001</v>
      </c>
      <c r="F42" s="59"/>
      <c r="G42" s="95"/>
      <c r="H42" s="96"/>
      <c r="I42" s="97"/>
      <c r="J42" s="59"/>
      <c r="K42" s="95">
        <f t="shared" si="14"/>
        <v>108.017</v>
      </c>
      <c r="L42" s="96">
        <f t="shared" si="15"/>
        <v>178.52199999999999</v>
      </c>
      <c r="M42" s="97">
        <f t="shared" si="16"/>
        <v>169.78200000000001</v>
      </c>
      <c r="N42" s="59">
        <f t="shared" si="17"/>
        <v>0</v>
      </c>
      <c r="O42" s="10"/>
      <c r="P42" s="10"/>
      <c r="Q42" s="11"/>
      <c r="R42" s="11"/>
      <c r="S42" s="11"/>
      <c r="T42" s="33"/>
      <c r="U42" s="4"/>
      <c r="V42" s="33"/>
      <c r="W42" s="4"/>
      <c r="X42" s="38"/>
    </row>
    <row r="43" spans="1:24" x14ac:dyDescent="0.25">
      <c r="A43" s="89">
        <v>8109</v>
      </c>
      <c r="B43" s="98" t="s">
        <v>36</v>
      </c>
      <c r="C43" s="95">
        <v>25.829000000000001</v>
      </c>
      <c r="D43" s="96">
        <v>55</v>
      </c>
      <c r="E43" s="97">
        <v>55</v>
      </c>
      <c r="F43" s="59"/>
      <c r="G43" s="95"/>
      <c r="H43" s="96"/>
      <c r="I43" s="97"/>
      <c r="J43" s="59"/>
      <c r="K43" s="95">
        <f t="shared" si="14"/>
        <v>25.829000000000001</v>
      </c>
      <c r="L43" s="96">
        <f t="shared" si="15"/>
        <v>55</v>
      </c>
      <c r="M43" s="97">
        <f t="shared" si="16"/>
        <v>55</v>
      </c>
      <c r="N43" s="59">
        <f t="shared" si="17"/>
        <v>0</v>
      </c>
      <c r="O43" s="10"/>
      <c r="P43" s="10"/>
      <c r="Q43" s="11"/>
      <c r="R43" s="11"/>
      <c r="S43" s="11"/>
      <c r="T43" s="4"/>
      <c r="U43" s="4"/>
      <c r="V43" s="33"/>
      <c r="W43" s="4"/>
      <c r="X43" s="38"/>
    </row>
    <row r="44" spans="1:24" x14ac:dyDescent="0.25">
      <c r="A44" s="89">
        <v>8109</v>
      </c>
      <c r="B44" s="98" t="s">
        <v>40</v>
      </c>
      <c r="C44" s="95">
        <v>89.858999999999995</v>
      </c>
      <c r="D44" s="96">
        <v>189.226</v>
      </c>
      <c r="E44" s="97">
        <v>189.226</v>
      </c>
      <c r="F44" s="59"/>
      <c r="G44" s="95"/>
      <c r="H44" s="96"/>
      <c r="I44" s="97"/>
      <c r="J44" s="59"/>
      <c r="K44" s="95">
        <f t="shared" si="14"/>
        <v>89.858999999999995</v>
      </c>
      <c r="L44" s="96">
        <f t="shared" si="15"/>
        <v>189.226</v>
      </c>
      <c r="M44" s="97">
        <f>SUM(E44+I44)</f>
        <v>189.226</v>
      </c>
      <c r="N44" s="59">
        <f>SUM(F44+J44)</f>
        <v>0</v>
      </c>
      <c r="O44" s="10"/>
      <c r="P44" s="10"/>
      <c r="Q44" s="11"/>
      <c r="R44" s="11"/>
      <c r="S44" s="11"/>
      <c r="T44" s="4"/>
      <c r="U44" s="4"/>
      <c r="V44" s="33"/>
      <c r="W44" s="4"/>
      <c r="X44" s="38"/>
    </row>
    <row r="45" spans="1:24" x14ac:dyDescent="0.25">
      <c r="A45" s="89">
        <v>8109</v>
      </c>
      <c r="B45" s="98" t="s">
        <v>41</v>
      </c>
      <c r="C45" s="95"/>
      <c r="D45" s="96"/>
      <c r="E45" s="97"/>
      <c r="F45" s="59"/>
      <c r="G45" s="95">
        <v>7.1710000000000003</v>
      </c>
      <c r="H45" s="96">
        <v>20</v>
      </c>
      <c r="I45" s="97">
        <v>20</v>
      </c>
      <c r="J45" s="59"/>
      <c r="K45" s="95">
        <f t="shared" si="14"/>
        <v>7.1710000000000003</v>
      </c>
      <c r="L45" s="96">
        <f t="shared" si="15"/>
        <v>20</v>
      </c>
      <c r="M45" s="97">
        <f>SUM(E45+I45)</f>
        <v>20</v>
      </c>
      <c r="N45" s="59">
        <f>SUM(F45+J45)</f>
        <v>0</v>
      </c>
      <c r="O45" s="10"/>
      <c r="P45" s="10"/>
      <c r="Q45" s="11"/>
      <c r="R45" s="11"/>
      <c r="S45" s="11"/>
      <c r="T45" s="4"/>
      <c r="U45" s="4"/>
      <c r="V45" s="33"/>
      <c r="W45" s="4"/>
      <c r="X45" s="38"/>
    </row>
    <row r="46" spans="1:24" x14ac:dyDescent="0.25">
      <c r="A46" s="89">
        <v>8201</v>
      </c>
      <c r="B46" s="98" t="s">
        <v>37</v>
      </c>
      <c r="C46" s="95">
        <v>363.69499999999999</v>
      </c>
      <c r="D46" s="96">
        <v>676.08699999999999</v>
      </c>
      <c r="E46" s="97">
        <v>671.88699999999994</v>
      </c>
      <c r="F46" s="59"/>
      <c r="G46" s="95"/>
      <c r="H46" s="96"/>
      <c r="I46" s="97"/>
      <c r="J46" s="59"/>
      <c r="K46" s="95">
        <f t="shared" si="14"/>
        <v>363.69499999999999</v>
      </c>
      <c r="L46" s="96">
        <f t="shared" si="15"/>
        <v>676.08699999999999</v>
      </c>
      <c r="M46" s="97">
        <f t="shared" si="16"/>
        <v>671.88699999999994</v>
      </c>
      <c r="N46" s="59">
        <f t="shared" si="17"/>
        <v>0</v>
      </c>
      <c r="O46" s="10"/>
      <c r="P46" s="10"/>
      <c r="Q46" s="11"/>
      <c r="R46" s="11"/>
      <c r="S46" s="11"/>
      <c r="T46" s="4"/>
      <c r="U46" s="4"/>
      <c r="V46" s="33"/>
      <c r="W46" s="4"/>
      <c r="X46" s="38"/>
    </row>
    <row r="47" spans="1:24" x14ac:dyDescent="0.25">
      <c r="A47" s="89">
        <v>8202</v>
      </c>
      <c r="B47" s="98" t="s">
        <v>98</v>
      </c>
      <c r="C47" s="95">
        <v>678.59299999999996</v>
      </c>
      <c r="D47" s="96">
        <v>1354.7360000000001</v>
      </c>
      <c r="E47" s="97">
        <v>1336.472</v>
      </c>
      <c r="F47" s="59"/>
      <c r="G47" s="95"/>
      <c r="H47" s="96"/>
      <c r="I47" s="97"/>
      <c r="J47" s="59"/>
      <c r="K47" s="95">
        <f t="shared" si="14"/>
        <v>678.59299999999996</v>
      </c>
      <c r="L47" s="96">
        <f t="shared" si="15"/>
        <v>1354.7360000000001</v>
      </c>
      <c r="M47" s="97">
        <f t="shared" si="16"/>
        <v>1336.472</v>
      </c>
      <c r="N47" s="59">
        <f t="shared" si="17"/>
        <v>0</v>
      </c>
      <c r="O47" s="10"/>
      <c r="P47" s="10"/>
      <c r="Q47" s="11"/>
      <c r="R47" s="11"/>
      <c r="S47" s="11"/>
      <c r="T47" s="4"/>
      <c r="U47" s="4"/>
      <c r="V47" s="33"/>
      <c r="W47" s="4"/>
      <c r="X47" s="38"/>
    </row>
    <row r="48" spans="1:24" x14ac:dyDescent="0.25">
      <c r="A48" s="89">
        <v>8202</v>
      </c>
      <c r="B48" s="98" t="s">
        <v>80</v>
      </c>
      <c r="C48" s="95">
        <v>215.529</v>
      </c>
      <c r="D48" s="96">
        <v>431.649</v>
      </c>
      <c r="E48" s="97">
        <v>431.649</v>
      </c>
      <c r="F48" s="59"/>
      <c r="G48" s="95"/>
      <c r="H48" s="96"/>
      <c r="I48" s="97"/>
      <c r="J48" s="59"/>
      <c r="K48" s="95">
        <f t="shared" si="14"/>
        <v>215.529</v>
      </c>
      <c r="L48" s="96">
        <f t="shared" si="15"/>
        <v>431.649</v>
      </c>
      <c r="M48" s="97">
        <f t="shared" si="16"/>
        <v>431.649</v>
      </c>
      <c r="N48" s="59">
        <f t="shared" si="17"/>
        <v>0</v>
      </c>
      <c r="O48" s="10"/>
      <c r="P48" s="10"/>
      <c r="Q48" s="11"/>
      <c r="R48" s="11"/>
      <c r="S48" s="11"/>
      <c r="T48" s="4"/>
      <c r="U48" s="4"/>
      <c r="V48" s="33"/>
      <c r="W48" s="4"/>
      <c r="X48" s="38"/>
    </row>
    <row r="49" spans="1:24" x14ac:dyDescent="0.25">
      <c r="A49" s="89">
        <v>8203</v>
      </c>
      <c r="B49" s="98" t="s">
        <v>38</v>
      </c>
      <c r="C49" s="95">
        <v>108.884</v>
      </c>
      <c r="D49" s="96">
        <v>169.66800000000001</v>
      </c>
      <c r="E49" s="97">
        <v>169.66800000000001</v>
      </c>
      <c r="F49" s="59"/>
      <c r="G49" s="95"/>
      <c r="H49" s="96"/>
      <c r="I49" s="97"/>
      <c r="J49" s="59"/>
      <c r="K49" s="95">
        <f t="shared" si="14"/>
        <v>108.884</v>
      </c>
      <c r="L49" s="96">
        <f t="shared" si="15"/>
        <v>169.66800000000001</v>
      </c>
      <c r="M49" s="97">
        <f t="shared" si="16"/>
        <v>169.66800000000001</v>
      </c>
      <c r="N49" s="59">
        <f t="shared" si="17"/>
        <v>0</v>
      </c>
      <c r="O49" s="10"/>
      <c r="P49" s="10"/>
      <c r="Q49" s="11"/>
      <c r="R49" s="11"/>
      <c r="S49" s="11"/>
      <c r="T49" s="4"/>
      <c r="U49" s="4"/>
      <c r="V49" s="33"/>
      <c r="W49" s="4"/>
      <c r="X49" s="38"/>
    </row>
    <row r="50" spans="1:24" x14ac:dyDescent="0.25">
      <c r="A50" s="89">
        <v>8236</v>
      </c>
      <c r="B50" s="98" t="s">
        <v>39</v>
      </c>
      <c r="C50" s="95">
        <v>31.670999999999999</v>
      </c>
      <c r="D50" s="96">
        <v>81.867000000000004</v>
      </c>
      <c r="E50" s="97">
        <v>81.867000000000004</v>
      </c>
      <c r="F50" s="59"/>
      <c r="G50" s="95"/>
      <c r="H50" s="96"/>
      <c r="I50" s="97"/>
      <c r="J50" s="59"/>
      <c r="K50" s="95">
        <f t="shared" si="14"/>
        <v>31.670999999999999</v>
      </c>
      <c r="L50" s="96">
        <f t="shared" si="15"/>
        <v>81.867000000000004</v>
      </c>
      <c r="M50" s="97">
        <f>SUM(E50+I50)</f>
        <v>81.867000000000004</v>
      </c>
      <c r="N50" s="59">
        <f t="shared" si="17"/>
        <v>0</v>
      </c>
      <c r="O50" s="10"/>
      <c r="P50" s="10"/>
      <c r="Q50" s="11"/>
      <c r="R50" s="11"/>
      <c r="S50" s="11"/>
      <c r="T50" s="4"/>
      <c r="U50" s="4"/>
      <c r="V50" s="33"/>
      <c r="W50" s="4"/>
      <c r="X50" s="38"/>
    </row>
    <row r="51" spans="1:24" x14ac:dyDescent="0.25">
      <c r="A51" s="87">
        <v>9</v>
      </c>
      <c r="B51" s="90" t="s">
        <v>42</v>
      </c>
      <c r="C51" s="92">
        <f>SUM(C52:C87)</f>
        <v>15006.245000000001</v>
      </c>
      <c r="D51" s="92">
        <f t="shared" ref="D51:N51" si="21">SUM(D52:D87)</f>
        <v>24552.621999999999</v>
      </c>
      <c r="E51" s="92">
        <f t="shared" si="21"/>
        <v>24492.479999999996</v>
      </c>
      <c r="F51" s="92">
        <f t="shared" si="21"/>
        <v>0</v>
      </c>
      <c r="G51" s="92">
        <f t="shared" si="21"/>
        <v>178.065</v>
      </c>
      <c r="H51" s="92">
        <f t="shared" si="21"/>
        <v>0</v>
      </c>
      <c r="I51" s="92">
        <f t="shared" si="21"/>
        <v>0</v>
      </c>
      <c r="J51" s="92">
        <f t="shared" si="21"/>
        <v>0</v>
      </c>
      <c r="K51" s="92">
        <f t="shared" si="21"/>
        <v>15184.310000000001</v>
      </c>
      <c r="L51" s="92">
        <f t="shared" si="21"/>
        <v>24552.621999999999</v>
      </c>
      <c r="M51" s="92">
        <f t="shared" si="21"/>
        <v>24492.479999999996</v>
      </c>
      <c r="N51" s="83">
        <f t="shared" si="21"/>
        <v>0</v>
      </c>
      <c r="O51" s="10"/>
      <c r="P51" s="10"/>
      <c r="Q51" s="11"/>
      <c r="R51" s="11"/>
      <c r="S51" s="11"/>
      <c r="T51" s="4"/>
      <c r="U51" s="4"/>
      <c r="V51" s="33"/>
      <c r="W51" s="4"/>
      <c r="X51" s="38"/>
    </row>
    <row r="52" spans="1:24" s="8" customFormat="1" x14ac:dyDescent="0.25">
      <c r="A52" s="89">
        <v>9110</v>
      </c>
      <c r="B52" s="98" t="s">
        <v>82</v>
      </c>
      <c r="C52" s="95"/>
      <c r="D52" s="96">
        <v>30</v>
      </c>
      <c r="E52" s="97">
        <v>30</v>
      </c>
      <c r="F52" s="59"/>
      <c r="G52" s="95"/>
      <c r="H52" s="96"/>
      <c r="I52" s="97"/>
      <c r="J52" s="59"/>
      <c r="K52" s="95">
        <f t="shared" ref="K52:K87" si="22">SUM(C52+G52)</f>
        <v>0</v>
      </c>
      <c r="L52" s="96">
        <f t="shared" ref="L52:L87" si="23">SUM(D52+H52)</f>
        <v>30</v>
      </c>
      <c r="M52" s="97">
        <f t="shared" ref="M52:M87" si="24">SUM(E52+I52)</f>
        <v>30</v>
      </c>
      <c r="N52" s="59">
        <f t="shared" ref="N52:N106" si="25">SUM(F52+J52)</f>
        <v>0</v>
      </c>
      <c r="O52" s="6"/>
      <c r="P52" s="6"/>
      <c r="Q52" s="6"/>
      <c r="R52" s="6"/>
      <c r="S52" s="6"/>
      <c r="T52" s="7"/>
      <c r="U52" s="41"/>
      <c r="V52" s="35"/>
      <c r="W52" s="41"/>
      <c r="X52" s="36"/>
    </row>
    <row r="53" spans="1:24" x14ac:dyDescent="0.25">
      <c r="A53" s="89">
        <v>9110</v>
      </c>
      <c r="B53" s="98" t="s">
        <v>83</v>
      </c>
      <c r="C53" s="95">
        <v>155.18899999999999</v>
      </c>
      <c r="D53" s="96">
        <v>231.929</v>
      </c>
      <c r="E53" s="97">
        <v>231.929</v>
      </c>
      <c r="F53" s="59"/>
      <c r="G53" s="95"/>
      <c r="H53" s="96"/>
      <c r="I53" s="97"/>
      <c r="J53" s="59"/>
      <c r="K53" s="95">
        <f t="shared" si="22"/>
        <v>155.18899999999999</v>
      </c>
      <c r="L53" s="96">
        <f t="shared" si="23"/>
        <v>231.929</v>
      </c>
      <c r="M53" s="97">
        <f t="shared" si="24"/>
        <v>231.929</v>
      </c>
      <c r="N53" s="59">
        <f t="shared" si="25"/>
        <v>0</v>
      </c>
      <c r="O53" s="10"/>
      <c r="P53" s="10"/>
      <c r="Q53" s="11"/>
      <c r="R53" s="11"/>
      <c r="S53" s="11"/>
      <c r="T53" s="4"/>
      <c r="U53" s="35"/>
      <c r="V53" s="33"/>
      <c r="W53" s="4"/>
      <c r="X53" s="38"/>
    </row>
    <row r="54" spans="1:24" x14ac:dyDescent="0.25">
      <c r="A54" s="89">
        <v>9110</v>
      </c>
      <c r="B54" s="98" t="s">
        <v>84</v>
      </c>
      <c r="C54" s="95">
        <v>228.33600000000001</v>
      </c>
      <c r="D54" s="96">
        <v>437.899</v>
      </c>
      <c r="E54" s="97">
        <v>437.899</v>
      </c>
      <c r="F54" s="59"/>
      <c r="G54" s="95"/>
      <c r="H54" s="96"/>
      <c r="I54" s="97"/>
      <c r="J54" s="59"/>
      <c r="K54" s="95">
        <f t="shared" si="22"/>
        <v>228.33600000000001</v>
      </c>
      <c r="L54" s="96">
        <f t="shared" si="23"/>
        <v>437.899</v>
      </c>
      <c r="M54" s="97">
        <f t="shared" si="24"/>
        <v>437.899</v>
      </c>
      <c r="N54" s="59">
        <f t="shared" si="25"/>
        <v>0</v>
      </c>
      <c r="O54" s="10"/>
      <c r="P54" s="10"/>
      <c r="Q54" s="11"/>
      <c r="R54" s="11"/>
      <c r="S54" s="11"/>
      <c r="T54" s="4"/>
      <c r="U54" s="4"/>
      <c r="V54" s="33"/>
      <c r="W54" s="4"/>
      <c r="X54" s="38"/>
    </row>
    <row r="55" spans="1:24" x14ac:dyDescent="0.25">
      <c r="A55" s="89">
        <v>9110</v>
      </c>
      <c r="B55" s="98" t="s">
        <v>85</v>
      </c>
      <c r="C55" s="95">
        <v>136.047</v>
      </c>
      <c r="D55" s="96">
        <v>247.065</v>
      </c>
      <c r="E55" s="97">
        <v>247.065</v>
      </c>
      <c r="F55" s="59"/>
      <c r="G55" s="95"/>
      <c r="H55" s="96"/>
      <c r="I55" s="97"/>
      <c r="J55" s="59"/>
      <c r="K55" s="95">
        <f t="shared" si="22"/>
        <v>136.047</v>
      </c>
      <c r="L55" s="96">
        <f t="shared" si="23"/>
        <v>247.065</v>
      </c>
      <c r="M55" s="97">
        <f t="shared" si="24"/>
        <v>247.065</v>
      </c>
      <c r="N55" s="59">
        <f t="shared" si="25"/>
        <v>0</v>
      </c>
      <c r="O55" s="10"/>
      <c r="P55" s="10"/>
      <c r="Q55" s="11"/>
      <c r="R55" s="11"/>
      <c r="S55" s="11"/>
      <c r="T55" s="4"/>
      <c r="U55" s="4"/>
      <c r="V55" s="33"/>
      <c r="W55" s="4"/>
      <c r="X55" s="38"/>
    </row>
    <row r="56" spans="1:24" x14ac:dyDescent="0.25">
      <c r="A56" s="89">
        <v>9110</v>
      </c>
      <c r="B56" s="98" t="s">
        <v>86</v>
      </c>
      <c r="C56" s="95">
        <v>287.31</v>
      </c>
      <c r="D56" s="96">
        <v>462.30500000000001</v>
      </c>
      <c r="E56" s="97">
        <v>462.30500000000001</v>
      </c>
      <c r="F56" s="59"/>
      <c r="G56" s="95"/>
      <c r="H56" s="96"/>
      <c r="I56" s="97"/>
      <c r="J56" s="59"/>
      <c r="K56" s="95">
        <f t="shared" si="22"/>
        <v>287.31</v>
      </c>
      <c r="L56" s="96">
        <f t="shared" si="23"/>
        <v>462.30500000000001</v>
      </c>
      <c r="M56" s="97">
        <f t="shared" si="24"/>
        <v>462.30500000000001</v>
      </c>
      <c r="N56" s="59">
        <f t="shared" si="25"/>
        <v>0</v>
      </c>
      <c r="O56" s="10"/>
      <c r="P56" s="10"/>
      <c r="Q56" s="11"/>
      <c r="R56" s="11"/>
      <c r="S56" s="11"/>
      <c r="T56" s="4"/>
      <c r="U56" s="4"/>
      <c r="V56" s="33"/>
      <c r="W56" s="4"/>
      <c r="X56" s="38"/>
    </row>
    <row r="57" spans="1:24" x14ac:dyDescent="0.25">
      <c r="A57" s="89">
        <v>9110</v>
      </c>
      <c r="B57" s="98" t="s">
        <v>87</v>
      </c>
      <c r="C57" s="95">
        <v>605.88499999999999</v>
      </c>
      <c r="D57" s="96">
        <v>1070.355</v>
      </c>
      <c r="E57" s="97">
        <v>1070.355</v>
      </c>
      <c r="F57" s="59"/>
      <c r="G57" s="95"/>
      <c r="H57" s="96"/>
      <c r="I57" s="97"/>
      <c r="J57" s="59"/>
      <c r="K57" s="95">
        <f t="shared" si="22"/>
        <v>605.88499999999999</v>
      </c>
      <c r="L57" s="96">
        <f t="shared" si="23"/>
        <v>1070.355</v>
      </c>
      <c r="M57" s="97">
        <f t="shared" si="24"/>
        <v>1070.355</v>
      </c>
      <c r="N57" s="59">
        <f t="shared" si="25"/>
        <v>0</v>
      </c>
      <c r="O57" s="10"/>
      <c r="P57" s="10"/>
      <c r="Q57" s="11"/>
      <c r="R57" s="11"/>
      <c r="S57" s="11"/>
      <c r="T57" s="4"/>
      <c r="U57" s="4"/>
      <c r="V57" s="33"/>
      <c r="W57" s="4"/>
      <c r="X57" s="37"/>
    </row>
    <row r="58" spans="1:24" x14ac:dyDescent="0.25">
      <c r="A58" s="89">
        <v>9110</v>
      </c>
      <c r="B58" s="98" t="s">
        <v>88</v>
      </c>
      <c r="C58" s="95">
        <v>250.541</v>
      </c>
      <c r="D58" s="96">
        <v>451.62299999999999</v>
      </c>
      <c r="E58" s="97">
        <v>451.62299999999999</v>
      </c>
      <c r="F58" s="59"/>
      <c r="G58" s="95"/>
      <c r="H58" s="96"/>
      <c r="I58" s="97"/>
      <c r="J58" s="59"/>
      <c r="K58" s="95">
        <f t="shared" si="22"/>
        <v>250.541</v>
      </c>
      <c r="L58" s="96">
        <f t="shared" si="23"/>
        <v>451.62299999999999</v>
      </c>
      <c r="M58" s="97">
        <f t="shared" si="24"/>
        <v>451.62299999999999</v>
      </c>
      <c r="N58" s="59">
        <f t="shared" si="25"/>
        <v>0</v>
      </c>
      <c r="O58" s="10"/>
      <c r="P58" s="10"/>
      <c r="Q58" s="11"/>
      <c r="R58" s="11"/>
      <c r="S58" s="11"/>
      <c r="T58" s="4"/>
      <c r="U58" s="4"/>
      <c r="V58" s="33"/>
      <c r="W58" s="4"/>
      <c r="X58" s="38"/>
    </row>
    <row r="59" spans="1:24" x14ac:dyDescent="0.25">
      <c r="A59" s="89">
        <v>9110</v>
      </c>
      <c r="B59" s="98" t="s">
        <v>89</v>
      </c>
      <c r="C59" s="95">
        <v>607.51499999999999</v>
      </c>
      <c r="D59" s="96">
        <v>1030.49</v>
      </c>
      <c r="E59" s="97">
        <v>1030.49</v>
      </c>
      <c r="F59" s="59"/>
      <c r="G59" s="95"/>
      <c r="H59" s="96"/>
      <c r="I59" s="97"/>
      <c r="J59" s="59"/>
      <c r="K59" s="95">
        <f t="shared" si="22"/>
        <v>607.51499999999999</v>
      </c>
      <c r="L59" s="96">
        <f t="shared" si="23"/>
        <v>1030.49</v>
      </c>
      <c r="M59" s="97">
        <f t="shared" si="24"/>
        <v>1030.49</v>
      </c>
      <c r="N59" s="59">
        <f t="shared" si="25"/>
        <v>0</v>
      </c>
      <c r="O59" s="10"/>
      <c r="P59" s="10"/>
      <c r="Q59" s="11"/>
      <c r="R59" s="11"/>
      <c r="S59" s="11"/>
      <c r="T59" s="4"/>
      <c r="U59" s="4"/>
      <c r="V59" s="33"/>
      <c r="W59" s="4"/>
      <c r="X59" s="38"/>
    </row>
    <row r="60" spans="1:24" x14ac:dyDescent="0.25">
      <c r="A60" s="89">
        <v>9110</v>
      </c>
      <c r="B60" s="98" t="s">
        <v>90</v>
      </c>
      <c r="C60" s="95">
        <v>228.29900000000001</v>
      </c>
      <c r="D60" s="96">
        <v>435.33699999999999</v>
      </c>
      <c r="E60" s="97">
        <v>435.33699999999999</v>
      </c>
      <c r="F60" s="59"/>
      <c r="G60" s="95"/>
      <c r="H60" s="96"/>
      <c r="I60" s="97"/>
      <c r="J60" s="59"/>
      <c r="K60" s="95">
        <f t="shared" si="22"/>
        <v>228.29900000000001</v>
      </c>
      <c r="L60" s="96">
        <f t="shared" si="23"/>
        <v>435.33699999999999</v>
      </c>
      <c r="M60" s="97">
        <f t="shared" si="24"/>
        <v>435.33699999999999</v>
      </c>
      <c r="N60" s="59">
        <f t="shared" si="25"/>
        <v>0</v>
      </c>
      <c r="O60" s="10"/>
      <c r="P60" s="10"/>
      <c r="Q60" s="11"/>
      <c r="R60" s="11"/>
      <c r="S60" s="11"/>
      <c r="T60" s="4"/>
      <c r="U60" s="4"/>
      <c r="V60" s="33"/>
      <c r="W60" s="4"/>
      <c r="X60" s="38"/>
    </row>
    <row r="61" spans="1:24" x14ac:dyDescent="0.25">
      <c r="A61" s="89">
        <v>9110</v>
      </c>
      <c r="B61" s="98" t="s">
        <v>91</v>
      </c>
      <c r="C61" s="95">
        <v>220.98099999999999</v>
      </c>
      <c r="D61" s="96">
        <v>409.61700000000002</v>
      </c>
      <c r="E61" s="97">
        <v>409.61700000000002</v>
      </c>
      <c r="F61" s="59"/>
      <c r="G61" s="95"/>
      <c r="H61" s="96"/>
      <c r="I61" s="97"/>
      <c r="J61" s="59"/>
      <c r="K61" s="95">
        <f t="shared" si="22"/>
        <v>220.98099999999999</v>
      </c>
      <c r="L61" s="96">
        <f t="shared" si="23"/>
        <v>409.61700000000002</v>
      </c>
      <c r="M61" s="97">
        <f t="shared" si="24"/>
        <v>409.61700000000002</v>
      </c>
      <c r="N61" s="59">
        <f t="shared" si="25"/>
        <v>0</v>
      </c>
      <c r="O61" s="10"/>
      <c r="P61" s="10"/>
      <c r="Q61" s="11"/>
      <c r="R61" s="11"/>
      <c r="S61" s="11"/>
      <c r="T61" s="4"/>
      <c r="U61" s="33"/>
      <c r="V61" s="33"/>
      <c r="W61" s="4"/>
      <c r="X61" s="38"/>
    </row>
    <row r="62" spans="1:24" x14ac:dyDescent="0.25">
      <c r="A62" s="89">
        <v>9110</v>
      </c>
      <c r="B62" s="98" t="s">
        <v>92</v>
      </c>
      <c r="C62" s="95">
        <v>522.18700000000001</v>
      </c>
      <c r="D62" s="96">
        <v>988.23099999999999</v>
      </c>
      <c r="E62" s="97">
        <v>988.23099999999999</v>
      </c>
      <c r="F62" s="59"/>
      <c r="G62" s="95"/>
      <c r="H62" s="96"/>
      <c r="I62" s="97"/>
      <c r="J62" s="59"/>
      <c r="K62" s="95">
        <f t="shared" si="22"/>
        <v>522.18700000000001</v>
      </c>
      <c r="L62" s="96">
        <f t="shared" si="23"/>
        <v>988.23099999999999</v>
      </c>
      <c r="M62" s="97">
        <f t="shared" si="24"/>
        <v>988.23099999999999</v>
      </c>
      <c r="N62" s="59">
        <f t="shared" si="25"/>
        <v>0</v>
      </c>
      <c r="O62" s="10"/>
      <c r="P62" s="10"/>
      <c r="Q62" s="11"/>
      <c r="R62" s="11"/>
      <c r="S62" s="11"/>
      <c r="T62" s="4"/>
      <c r="U62" s="4"/>
      <c r="V62" s="33"/>
      <c r="W62" s="4"/>
      <c r="X62" s="38"/>
    </row>
    <row r="63" spans="1:24" x14ac:dyDescent="0.25">
      <c r="A63" s="89">
        <v>9110</v>
      </c>
      <c r="B63" s="98" t="s">
        <v>93</v>
      </c>
      <c r="C63" s="95">
        <v>492.505</v>
      </c>
      <c r="D63" s="96">
        <v>898.74300000000005</v>
      </c>
      <c r="E63" s="97">
        <v>898.74300000000005</v>
      </c>
      <c r="F63" s="59"/>
      <c r="G63" s="95"/>
      <c r="H63" s="96"/>
      <c r="I63" s="97"/>
      <c r="J63" s="59"/>
      <c r="K63" s="95">
        <f t="shared" si="22"/>
        <v>492.505</v>
      </c>
      <c r="L63" s="96">
        <f t="shared" si="23"/>
        <v>898.74300000000005</v>
      </c>
      <c r="M63" s="97">
        <f t="shared" si="24"/>
        <v>898.74300000000005</v>
      </c>
      <c r="N63" s="59">
        <f t="shared" si="25"/>
        <v>0</v>
      </c>
      <c r="O63" s="10"/>
      <c r="P63" s="10"/>
      <c r="Q63" s="11"/>
      <c r="R63" s="11"/>
      <c r="S63" s="11"/>
      <c r="T63" s="4"/>
      <c r="U63" s="4"/>
      <c r="V63" s="33"/>
      <c r="W63" s="4"/>
      <c r="X63" s="38"/>
    </row>
    <row r="64" spans="1:24" x14ac:dyDescent="0.25">
      <c r="A64" s="89">
        <v>9110</v>
      </c>
      <c r="B64" s="98" t="s">
        <v>94</v>
      </c>
      <c r="C64" s="95">
        <v>523.779</v>
      </c>
      <c r="D64" s="96">
        <v>981.73900000000003</v>
      </c>
      <c r="E64" s="97">
        <v>981.73900000000003</v>
      </c>
      <c r="F64" s="59"/>
      <c r="G64" s="95"/>
      <c r="H64" s="96"/>
      <c r="I64" s="97"/>
      <c r="J64" s="59"/>
      <c r="K64" s="95">
        <f t="shared" si="22"/>
        <v>523.779</v>
      </c>
      <c r="L64" s="96">
        <f t="shared" si="23"/>
        <v>981.73900000000003</v>
      </c>
      <c r="M64" s="97">
        <f t="shared" si="24"/>
        <v>981.73900000000003</v>
      </c>
      <c r="N64" s="59">
        <f t="shared" si="25"/>
        <v>0</v>
      </c>
      <c r="O64" s="10"/>
      <c r="P64" s="10"/>
      <c r="Q64" s="11"/>
      <c r="R64" s="11"/>
      <c r="S64" s="11"/>
      <c r="T64" s="4"/>
      <c r="U64" s="4"/>
      <c r="V64" s="33"/>
      <c r="W64" s="4"/>
      <c r="X64" s="37"/>
    </row>
    <row r="65" spans="1:24" x14ac:dyDescent="0.25">
      <c r="A65" s="89">
        <v>9110</v>
      </c>
      <c r="B65" s="98" t="s">
        <v>95</v>
      </c>
      <c r="C65" s="95">
        <v>550.64499999999998</v>
      </c>
      <c r="D65" s="96">
        <v>978.55100000000004</v>
      </c>
      <c r="E65" s="97">
        <v>978.55100000000004</v>
      </c>
      <c r="F65" s="59"/>
      <c r="G65" s="95"/>
      <c r="H65" s="96"/>
      <c r="I65" s="97"/>
      <c r="J65" s="59"/>
      <c r="K65" s="95">
        <f t="shared" si="22"/>
        <v>550.64499999999998</v>
      </c>
      <c r="L65" s="96">
        <f t="shared" si="23"/>
        <v>978.55100000000004</v>
      </c>
      <c r="M65" s="97">
        <f t="shared" si="24"/>
        <v>978.55100000000004</v>
      </c>
      <c r="N65" s="59">
        <f t="shared" si="25"/>
        <v>0</v>
      </c>
      <c r="O65" s="10"/>
      <c r="P65" s="10"/>
      <c r="Q65" s="11"/>
      <c r="R65" s="11"/>
      <c r="S65" s="11"/>
      <c r="T65" s="4"/>
      <c r="U65" s="4"/>
      <c r="V65" s="33"/>
      <c r="W65" s="4"/>
      <c r="X65" s="38"/>
    </row>
    <row r="66" spans="1:24" x14ac:dyDescent="0.25">
      <c r="A66" s="89">
        <v>9110</v>
      </c>
      <c r="B66" s="98" t="s">
        <v>96</v>
      </c>
      <c r="C66" s="95">
        <v>673.18700000000001</v>
      </c>
      <c r="D66" s="96">
        <v>1106.203</v>
      </c>
      <c r="E66" s="97">
        <v>1106.203</v>
      </c>
      <c r="F66" s="59"/>
      <c r="G66" s="95"/>
      <c r="H66" s="96"/>
      <c r="I66" s="97"/>
      <c r="J66" s="59"/>
      <c r="K66" s="95">
        <f t="shared" si="22"/>
        <v>673.18700000000001</v>
      </c>
      <c r="L66" s="96">
        <f t="shared" si="23"/>
        <v>1106.203</v>
      </c>
      <c r="M66" s="97">
        <f t="shared" si="24"/>
        <v>1106.203</v>
      </c>
      <c r="N66" s="59">
        <f t="shared" si="25"/>
        <v>0</v>
      </c>
      <c r="O66" s="10"/>
      <c r="P66" s="10"/>
      <c r="Q66" s="11"/>
      <c r="R66" s="11"/>
      <c r="S66" s="11"/>
      <c r="T66" s="4"/>
      <c r="U66" s="4"/>
      <c r="V66" s="33"/>
      <c r="W66" s="4"/>
      <c r="X66" s="38"/>
    </row>
    <row r="67" spans="1:24" x14ac:dyDescent="0.25">
      <c r="A67" s="89">
        <v>9110</v>
      </c>
      <c r="B67" s="98" t="s">
        <v>43</v>
      </c>
      <c r="C67" s="95">
        <v>248</v>
      </c>
      <c r="D67" s="96">
        <v>400</v>
      </c>
      <c r="E67" s="97">
        <v>400</v>
      </c>
      <c r="F67" s="59"/>
      <c r="G67" s="95"/>
      <c r="H67" s="96"/>
      <c r="I67" s="97"/>
      <c r="J67" s="59"/>
      <c r="K67" s="95">
        <f t="shared" si="22"/>
        <v>248</v>
      </c>
      <c r="L67" s="96">
        <f t="shared" si="23"/>
        <v>400</v>
      </c>
      <c r="M67" s="97">
        <f t="shared" si="24"/>
        <v>400</v>
      </c>
      <c r="N67" s="59">
        <f t="shared" si="25"/>
        <v>0</v>
      </c>
      <c r="O67" s="10"/>
      <c r="P67" s="10"/>
      <c r="Q67" s="11"/>
      <c r="R67" s="11"/>
      <c r="S67" s="11"/>
      <c r="T67" s="4"/>
      <c r="U67" s="4"/>
      <c r="V67" s="33"/>
      <c r="W67" s="33"/>
      <c r="X67" s="38"/>
    </row>
    <row r="68" spans="1:24" x14ac:dyDescent="0.25">
      <c r="A68" s="98">
        <v>9110</v>
      </c>
      <c r="B68" s="98" t="s">
        <v>44</v>
      </c>
      <c r="C68" s="100">
        <v>268.48</v>
      </c>
      <c r="D68" s="101">
        <v>491</v>
      </c>
      <c r="E68" s="102">
        <v>491</v>
      </c>
      <c r="F68" s="103"/>
      <c r="G68" s="100"/>
      <c r="H68" s="96"/>
      <c r="I68" s="97"/>
      <c r="J68" s="59"/>
      <c r="K68" s="95">
        <f t="shared" si="22"/>
        <v>268.48</v>
      </c>
      <c r="L68" s="96">
        <f t="shared" si="23"/>
        <v>491</v>
      </c>
      <c r="M68" s="97">
        <f t="shared" si="24"/>
        <v>491</v>
      </c>
      <c r="N68" s="59">
        <f t="shared" si="25"/>
        <v>0</v>
      </c>
      <c r="O68" s="10"/>
      <c r="Q68" s="11"/>
      <c r="R68" s="11"/>
      <c r="S68" s="11"/>
      <c r="T68" s="4"/>
      <c r="U68" s="4"/>
      <c r="V68" s="33"/>
      <c r="W68" s="4"/>
      <c r="X68" s="38"/>
    </row>
    <row r="69" spans="1:24" x14ac:dyDescent="0.25">
      <c r="A69" s="89">
        <v>9212</v>
      </c>
      <c r="B69" s="98" t="s">
        <v>81</v>
      </c>
      <c r="C69" s="95">
        <v>99.653000000000006</v>
      </c>
      <c r="D69" s="96">
        <v>40</v>
      </c>
      <c r="E69" s="97">
        <v>40</v>
      </c>
      <c r="F69" s="59"/>
      <c r="G69" s="95"/>
      <c r="H69" s="96"/>
      <c r="I69" s="97"/>
      <c r="J69" s="59"/>
      <c r="K69" s="95">
        <f t="shared" si="22"/>
        <v>99.653000000000006</v>
      </c>
      <c r="L69" s="96">
        <f t="shared" si="23"/>
        <v>40</v>
      </c>
      <c r="M69" s="97">
        <f>SUM(E69)</f>
        <v>40</v>
      </c>
      <c r="N69" s="59">
        <f t="shared" si="25"/>
        <v>0</v>
      </c>
      <c r="O69" s="10"/>
      <c r="P69" s="10"/>
      <c r="Q69" s="11"/>
      <c r="R69" s="11"/>
      <c r="S69" s="11"/>
      <c r="T69" s="4"/>
      <c r="U69" s="4"/>
      <c r="V69" s="33"/>
      <c r="W69" s="4"/>
      <c r="X69" s="38"/>
    </row>
    <row r="70" spans="1:24" x14ac:dyDescent="0.25">
      <c r="A70" s="89">
        <v>9212</v>
      </c>
      <c r="B70" s="98" t="s">
        <v>274</v>
      </c>
      <c r="C70" s="95">
        <v>21.012</v>
      </c>
      <c r="D70" s="96">
        <v>26.812999999999999</v>
      </c>
      <c r="E70" s="97">
        <v>26.812999999999999</v>
      </c>
      <c r="F70" s="59"/>
      <c r="G70" s="95"/>
      <c r="H70" s="96"/>
      <c r="I70" s="97"/>
      <c r="J70" s="59"/>
      <c r="K70" s="95">
        <f t="shared" si="22"/>
        <v>21.012</v>
      </c>
      <c r="L70" s="96">
        <f t="shared" si="23"/>
        <v>26.812999999999999</v>
      </c>
      <c r="M70" s="97">
        <f>SUM(E70)</f>
        <v>26.812999999999999</v>
      </c>
      <c r="N70" s="59">
        <f>SUM(F70+J70)</f>
        <v>0</v>
      </c>
      <c r="O70" s="10"/>
      <c r="P70" s="10"/>
      <c r="Q70" s="11"/>
      <c r="R70" s="11"/>
      <c r="S70" s="11"/>
      <c r="T70" s="4"/>
      <c r="U70" s="4"/>
      <c r="V70" s="33"/>
      <c r="W70" s="4"/>
      <c r="X70" s="38"/>
    </row>
    <row r="71" spans="1:24" ht="15" customHeight="1" x14ac:dyDescent="0.25">
      <c r="A71" s="89">
        <v>9212</v>
      </c>
      <c r="B71" s="98" t="s">
        <v>75</v>
      </c>
      <c r="C71" s="95">
        <v>1175.0709999999999</v>
      </c>
      <c r="D71" s="96">
        <v>1872.8869999999999</v>
      </c>
      <c r="E71" s="97">
        <v>1872.8869999999999</v>
      </c>
      <c r="F71" s="59"/>
      <c r="G71" s="95"/>
      <c r="H71" s="96"/>
      <c r="I71" s="97"/>
      <c r="J71" s="59"/>
      <c r="K71" s="95">
        <f t="shared" si="22"/>
        <v>1175.0709999999999</v>
      </c>
      <c r="L71" s="96">
        <f t="shared" si="23"/>
        <v>1872.8869999999999</v>
      </c>
      <c r="M71" s="97">
        <f t="shared" ref="M71:M77" si="26">SUM(E71+I71)</f>
        <v>1872.8869999999999</v>
      </c>
      <c r="N71" s="59">
        <f t="shared" si="25"/>
        <v>0</v>
      </c>
      <c r="O71" s="10"/>
      <c r="P71" s="10"/>
      <c r="Q71" s="11"/>
      <c r="R71" s="11"/>
      <c r="S71" s="11"/>
      <c r="T71" s="4"/>
      <c r="U71" s="4"/>
      <c r="V71" s="33"/>
      <c r="W71" s="4"/>
      <c r="X71" s="38"/>
    </row>
    <row r="72" spans="1:24" ht="15" customHeight="1" x14ac:dyDescent="0.25">
      <c r="A72" s="89">
        <v>9212</v>
      </c>
      <c r="B72" s="98" t="s">
        <v>64</v>
      </c>
      <c r="C72" s="95">
        <v>980.15200000000004</v>
      </c>
      <c r="D72" s="96">
        <v>1654</v>
      </c>
      <c r="E72" s="97">
        <v>1654</v>
      </c>
      <c r="F72" s="59"/>
      <c r="G72" s="95"/>
      <c r="H72" s="96"/>
      <c r="I72" s="97"/>
      <c r="J72" s="59"/>
      <c r="K72" s="95">
        <f t="shared" si="22"/>
        <v>980.15200000000004</v>
      </c>
      <c r="L72" s="96">
        <f t="shared" si="23"/>
        <v>1654</v>
      </c>
      <c r="M72" s="97">
        <f t="shared" si="26"/>
        <v>1654</v>
      </c>
      <c r="N72" s="59">
        <f t="shared" si="25"/>
        <v>0</v>
      </c>
      <c r="O72" s="10"/>
      <c r="P72" s="10"/>
      <c r="Q72" s="11"/>
      <c r="R72" s="11"/>
      <c r="S72" s="11"/>
      <c r="T72" s="4"/>
      <c r="U72" s="4"/>
      <c r="V72" s="33"/>
      <c r="W72" s="4"/>
      <c r="X72" s="38"/>
    </row>
    <row r="73" spans="1:24" ht="15" customHeight="1" x14ac:dyDescent="0.25">
      <c r="A73" s="89">
        <v>9212</v>
      </c>
      <c r="B73" s="98" t="s">
        <v>74</v>
      </c>
      <c r="C73" s="95">
        <v>1230.424</v>
      </c>
      <c r="D73" s="96">
        <v>1917.653</v>
      </c>
      <c r="E73" s="97">
        <v>1917.653</v>
      </c>
      <c r="F73" s="59"/>
      <c r="G73" s="95"/>
      <c r="H73" s="96"/>
      <c r="I73" s="97"/>
      <c r="J73" s="59"/>
      <c r="K73" s="95">
        <f t="shared" si="22"/>
        <v>1230.424</v>
      </c>
      <c r="L73" s="96">
        <f t="shared" si="23"/>
        <v>1917.653</v>
      </c>
      <c r="M73" s="97">
        <f t="shared" si="26"/>
        <v>1917.653</v>
      </c>
      <c r="N73" s="59">
        <f t="shared" si="25"/>
        <v>0</v>
      </c>
      <c r="O73" s="10"/>
      <c r="P73" s="10"/>
      <c r="Q73" s="11"/>
      <c r="R73" s="11"/>
      <c r="S73" s="11"/>
      <c r="T73" s="4"/>
      <c r="U73" s="4"/>
      <c r="V73" s="33"/>
      <c r="W73" s="4"/>
      <c r="X73" s="37"/>
    </row>
    <row r="74" spans="1:24" ht="15" customHeight="1" x14ac:dyDescent="0.25">
      <c r="A74" s="89">
        <v>9212</v>
      </c>
      <c r="B74" s="98" t="s">
        <v>76</v>
      </c>
      <c r="C74" s="95">
        <v>760.80700000000002</v>
      </c>
      <c r="D74" s="96">
        <v>1517.473</v>
      </c>
      <c r="E74" s="97">
        <v>1517.473</v>
      </c>
      <c r="F74" s="59"/>
      <c r="G74" s="95"/>
      <c r="H74" s="96"/>
      <c r="I74" s="97"/>
      <c r="J74" s="59"/>
      <c r="K74" s="95">
        <f t="shared" si="22"/>
        <v>760.80700000000002</v>
      </c>
      <c r="L74" s="96">
        <f t="shared" si="23"/>
        <v>1517.473</v>
      </c>
      <c r="M74" s="97">
        <f t="shared" si="26"/>
        <v>1517.473</v>
      </c>
      <c r="N74" s="59">
        <f t="shared" si="25"/>
        <v>0</v>
      </c>
      <c r="O74" s="10"/>
      <c r="P74" s="10"/>
      <c r="Q74" s="11"/>
      <c r="R74" s="11"/>
      <c r="S74" s="11"/>
      <c r="T74" s="4"/>
      <c r="U74" s="4"/>
      <c r="V74" s="33"/>
      <c r="W74" s="4"/>
      <c r="X74" s="38"/>
    </row>
    <row r="75" spans="1:24" ht="14.25" customHeight="1" x14ac:dyDescent="0.25">
      <c r="A75" s="89">
        <v>9212</v>
      </c>
      <c r="B75" s="98" t="s">
        <v>331</v>
      </c>
      <c r="C75" s="95">
        <v>976.96600000000001</v>
      </c>
      <c r="D75" s="96">
        <v>1371.5820000000001</v>
      </c>
      <c r="E75" s="97">
        <v>1371.5820000000001</v>
      </c>
      <c r="F75" s="59"/>
      <c r="G75" s="95"/>
      <c r="H75" s="96"/>
      <c r="I75" s="97"/>
      <c r="J75" s="59"/>
      <c r="K75" s="95">
        <f t="shared" si="22"/>
        <v>976.96600000000001</v>
      </c>
      <c r="L75" s="96">
        <f t="shared" si="23"/>
        <v>1371.5820000000001</v>
      </c>
      <c r="M75" s="97">
        <f t="shared" si="26"/>
        <v>1371.5820000000001</v>
      </c>
      <c r="N75" s="59">
        <f t="shared" si="25"/>
        <v>0</v>
      </c>
      <c r="O75" s="10"/>
      <c r="P75" s="10"/>
      <c r="Q75" s="11"/>
      <c r="R75" s="11"/>
      <c r="S75" s="11"/>
      <c r="T75" s="4"/>
      <c r="U75" s="4"/>
      <c r="V75" s="33"/>
      <c r="W75" s="4"/>
      <c r="X75" s="37"/>
    </row>
    <row r="76" spans="1:24" ht="14.25" customHeight="1" x14ac:dyDescent="0.25">
      <c r="A76" s="89">
        <v>9212</v>
      </c>
      <c r="B76" s="98" t="s">
        <v>332</v>
      </c>
      <c r="C76" s="95">
        <v>1344.7059999999999</v>
      </c>
      <c r="D76" s="96">
        <v>1715.8720000000001</v>
      </c>
      <c r="E76" s="97">
        <v>1715.8720000000001</v>
      </c>
      <c r="F76" s="59"/>
      <c r="G76" s="95"/>
      <c r="H76" s="96"/>
      <c r="I76" s="97"/>
      <c r="J76" s="59"/>
      <c r="K76" s="95">
        <f t="shared" si="22"/>
        <v>1344.7059999999999</v>
      </c>
      <c r="L76" s="96">
        <f t="shared" si="23"/>
        <v>1715.8720000000001</v>
      </c>
      <c r="M76" s="97">
        <f t="shared" si="26"/>
        <v>1715.8720000000001</v>
      </c>
      <c r="N76" s="59">
        <f>SUM(F76+J76)</f>
        <v>0</v>
      </c>
      <c r="O76" s="10"/>
      <c r="P76" s="10"/>
      <c r="Q76" s="11"/>
      <c r="R76" s="11"/>
      <c r="S76" s="11"/>
      <c r="T76" s="4"/>
      <c r="U76" s="4"/>
      <c r="V76" s="33"/>
      <c r="W76" s="4"/>
      <c r="X76" s="37"/>
    </row>
    <row r="77" spans="1:24" ht="14.25" customHeight="1" x14ac:dyDescent="0.25">
      <c r="A77" s="89">
        <v>9212</v>
      </c>
      <c r="B77" s="98" t="s">
        <v>63</v>
      </c>
      <c r="C77" s="95">
        <v>537.23699999999997</v>
      </c>
      <c r="D77" s="96">
        <v>0</v>
      </c>
      <c r="E77" s="97">
        <v>0</v>
      </c>
      <c r="F77" s="59"/>
      <c r="G77" s="95"/>
      <c r="H77" s="96"/>
      <c r="I77" s="97"/>
      <c r="J77" s="59"/>
      <c r="K77" s="95">
        <f t="shared" si="22"/>
        <v>537.23699999999997</v>
      </c>
      <c r="L77" s="96">
        <f t="shared" si="23"/>
        <v>0</v>
      </c>
      <c r="M77" s="97">
        <f t="shared" si="26"/>
        <v>0</v>
      </c>
      <c r="N77" s="59">
        <f t="shared" si="25"/>
        <v>0</v>
      </c>
      <c r="O77" s="10"/>
      <c r="P77" s="10"/>
      <c r="Q77" s="11"/>
      <c r="R77" s="11"/>
      <c r="S77" s="11"/>
      <c r="T77" s="4"/>
      <c r="U77" s="4"/>
      <c r="V77" s="33"/>
      <c r="W77" s="4"/>
      <c r="X77" s="38"/>
    </row>
    <row r="78" spans="1:24" x14ac:dyDescent="0.25">
      <c r="A78" s="89">
        <v>9212</v>
      </c>
      <c r="B78" s="98" t="s">
        <v>45</v>
      </c>
      <c r="C78" s="95">
        <v>245.494</v>
      </c>
      <c r="D78" s="96">
        <v>489.55399999999997</v>
      </c>
      <c r="E78" s="97">
        <v>489.55399999999997</v>
      </c>
      <c r="F78" s="59"/>
      <c r="G78" s="95"/>
      <c r="H78" s="96"/>
      <c r="I78" s="97"/>
      <c r="J78" s="59"/>
      <c r="K78" s="95">
        <f t="shared" si="22"/>
        <v>245.494</v>
      </c>
      <c r="L78" s="96">
        <f t="shared" si="23"/>
        <v>489.55399999999997</v>
      </c>
      <c r="M78" s="97">
        <f t="shared" si="24"/>
        <v>489.55399999999997</v>
      </c>
      <c r="N78" s="59">
        <f t="shared" si="25"/>
        <v>0</v>
      </c>
      <c r="O78" s="10"/>
      <c r="P78" s="10"/>
      <c r="Q78" s="11"/>
      <c r="R78" s="11"/>
      <c r="S78" s="11"/>
      <c r="T78" s="4"/>
      <c r="U78" s="4"/>
      <c r="V78" s="33"/>
      <c r="W78" s="4"/>
      <c r="X78" s="38"/>
    </row>
    <row r="79" spans="1:24" x14ac:dyDescent="0.25">
      <c r="A79" s="89">
        <v>9212</v>
      </c>
      <c r="B79" s="98" t="s">
        <v>310</v>
      </c>
      <c r="C79" s="95">
        <v>198.375</v>
      </c>
      <c r="D79" s="96">
        <v>314</v>
      </c>
      <c r="E79" s="97">
        <v>314</v>
      </c>
      <c r="F79" s="59"/>
      <c r="G79" s="95"/>
      <c r="H79" s="96"/>
      <c r="I79" s="97"/>
      <c r="J79" s="59"/>
      <c r="K79" s="95">
        <f t="shared" si="22"/>
        <v>198.375</v>
      </c>
      <c r="L79" s="96">
        <f t="shared" si="23"/>
        <v>314</v>
      </c>
      <c r="M79" s="97">
        <f>SUM(E79+I79)</f>
        <v>314</v>
      </c>
      <c r="N79" s="59">
        <f>SUM(F79+J79)</f>
        <v>0</v>
      </c>
      <c r="O79" s="10"/>
      <c r="P79" s="10"/>
      <c r="Q79" s="11"/>
      <c r="R79" s="11"/>
      <c r="S79" s="11"/>
      <c r="T79" s="4"/>
      <c r="U79" s="4"/>
      <c r="V79" s="33"/>
      <c r="W79" s="4"/>
      <c r="X79" s="38"/>
    </row>
    <row r="80" spans="1:24" x14ac:dyDescent="0.25">
      <c r="A80" s="89">
        <v>9510</v>
      </c>
      <c r="B80" s="98" t="s">
        <v>79</v>
      </c>
      <c r="C80" s="95">
        <v>348.29300000000001</v>
      </c>
      <c r="D80" s="96">
        <v>817.86699999999996</v>
      </c>
      <c r="E80" s="97">
        <v>810.01400000000001</v>
      </c>
      <c r="F80" s="59"/>
      <c r="G80" s="95"/>
      <c r="H80" s="96"/>
      <c r="I80" s="97"/>
      <c r="J80" s="59"/>
      <c r="K80" s="95">
        <f t="shared" si="22"/>
        <v>348.29300000000001</v>
      </c>
      <c r="L80" s="96">
        <f t="shared" si="23"/>
        <v>817.86699999999996</v>
      </c>
      <c r="M80" s="97">
        <f t="shared" si="24"/>
        <v>810.01400000000001</v>
      </c>
      <c r="N80" s="59">
        <f t="shared" si="25"/>
        <v>0</v>
      </c>
      <c r="O80" s="10"/>
      <c r="P80" s="10"/>
      <c r="Q80" s="11"/>
      <c r="R80" s="11"/>
      <c r="S80" s="11"/>
      <c r="T80" s="4"/>
      <c r="U80" s="4"/>
      <c r="V80" s="33"/>
      <c r="W80" s="4"/>
      <c r="X80" s="38"/>
    </row>
    <row r="81" spans="1:24" x14ac:dyDescent="0.25">
      <c r="A81" s="89">
        <v>9510</v>
      </c>
      <c r="B81" s="98" t="s">
        <v>78</v>
      </c>
      <c r="C81" s="95">
        <v>537.33199999999999</v>
      </c>
      <c r="D81" s="96">
        <v>1117.509</v>
      </c>
      <c r="E81" s="97">
        <v>1081.635</v>
      </c>
      <c r="F81" s="59"/>
      <c r="G81" s="95"/>
      <c r="H81" s="96"/>
      <c r="I81" s="97"/>
      <c r="J81" s="59"/>
      <c r="K81" s="95">
        <f t="shared" si="22"/>
        <v>537.33199999999999</v>
      </c>
      <c r="L81" s="96">
        <f t="shared" si="23"/>
        <v>1117.509</v>
      </c>
      <c r="M81" s="97">
        <f t="shared" si="24"/>
        <v>1081.635</v>
      </c>
      <c r="N81" s="59">
        <f t="shared" si="25"/>
        <v>0</v>
      </c>
      <c r="O81" s="10"/>
      <c r="P81" s="10"/>
      <c r="Q81" s="11"/>
      <c r="R81" s="11"/>
      <c r="S81" s="11"/>
      <c r="T81" s="4"/>
      <c r="U81" s="4"/>
      <c r="V81" s="33"/>
      <c r="W81" s="4"/>
      <c r="X81" s="38"/>
    </row>
    <row r="82" spans="1:24" x14ac:dyDescent="0.25">
      <c r="A82" s="89">
        <v>9510</v>
      </c>
      <c r="B82" s="98" t="s">
        <v>34</v>
      </c>
      <c r="C82" s="95">
        <v>277.20499999999998</v>
      </c>
      <c r="D82" s="96">
        <v>587.66399999999999</v>
      </c>
      <c r="E82" s="97">
        <v>571.24900000000002</v>
      </c>
      <c r="F82" s="59"/>
      <c r="G82" s="95"/>
      <c r="H82" s="96"/>
      <c r="I82" s="97"/>
      <c r="J82" s="59"/>
      <c r="K82" s="95">
        <f t="shared" si="22"/>
        <v>277.20499999999998</v>
      </c>
      <c r="L82" s="96">
        <f t="shared" si="23"/>
        <v>587.66399999999999</v>
      </c>
      <c r="M82" s="97">
        <f>SUM(E82+I82)</f>
        <v>571.24900000000002</v>
      </c>
      <c r="N82" s="59">
        <f>SUM(F82+J82)</f>
        <v>0</v>
      </c>
      <c r="O82" s="10"/>
      <c r="P82" s="10"/>
      <c r="Q82" s="11"/>
      <c r="R82" s="11"/>
      <c r="S82" s="11"/>
      <c r="T82" s="4"/>
      <c r="U82" s="4"/>
      <c r="V82" s="33"/>
      <c r="W82" s="4"/>
      <c r="X82" s="38"/>
    </row>
    <row r="83" spans="1:24" x14ac:dyDescent="0.25">
      <c r="A83" s="89">
        <v>9510</v>
      </c>
      <c r="B83" s="98" t="s">
        <v>33</v>
      </c>
      <c r="C83" s="95">
        <v>21.158000000000001</v>
      </c>
      <c r="D83" s="96">
        <v>33</v>
      </c>
      <c r="E83" s="97">
        <v>33</v>
      </c>
      <c r="F83" s="59"/>
      <c r="G83" s="95"/>
      <c r="H83" s="96"/>
      <c r="I83" s="97"/>
      <c r="J83" s="59"/>
      <c r="K83" s="95">
        <f t="shared" si="22"/>
        <v>21.158000000000001</v>
      </c>
      <c r="L83" s="96">
        <f t="shared" si="23"/>
        <v>33</v>
      </c>
      <c r="M83" s="97">
        <f t="shared" si="24"/>
        <v>33</v>
      </c>
      <c r="N83" s="59">
        <f t="shared" si="25"/>
        <v>0</v>
      </c>
      <c r="O83" s="10"/>
      <c r="P83" s="10"/>
      <c r="Q83" s="11"/>
      <c r="R83" s="11"/>
      <c r="S83" s="11"/>
      <c r="T83" s="4"/>
      <c r="U83" s="4"/>
      <c r="V83" s="33"/>
      <c r="W83" s="4"/>
      <c r="X83" s="38"/>
    </row>
    <row r="84" spans="1:24" x14ac:dyDescent="0.25">
      <c r="A84" s="89">
        <v>9510</v>
      </c>
      <c r="B84" s="98" t="s">
        <v>283</v>
      </c>
      <c r="C84" s="95">
        <v>199.31700000000001</v>
      </c>
      <c r="D84" s="96">
        <v>346.459</v>
      </c>
      <c r="E84" s="97">
        <v>346.459</v>
      </c>
      <c r="F84" s="59"/>
      <c r="G84" s="95">
        <v>178.065</v>
      </c>
      <c r="H84" s="96"/>
      <c r="I84" s="97"/>
      <c r="J84" s="59"/>
      <c r="K84" s="95">
        <f t="shared" si="22"/>
        <v>377.38200000000001</v>
      </c>
      <c r="L84" s="96">
        <f t="shared" si="23"/>
        <v>346.459</v>
      </c>
      <c r="M84" s="97">
        <f>SUM(E84+I84)</f>
        <v>346.459</v>
      </c>
      <c r="N84" s="59">
        <f>SUM(F84+J84)</f>
        <v>0</v>
      </c>
      <c r="O84" s="10"/>
      <c r="P84" s="10"/>
      <c r="Q84" s="11"/>
      <c r="R84" s="11"/>
      <c r="S84" s="11"/>
      <c r="T84" s="4"/>
      <c r="U84" s="4"/>
      <c r="V84" s="33"/>
      <c r="W84" s="4"/>
      <c r="X84" s="38"/>
    </row>
    <row r="85" spans="1:24" x14ac:dyDescent="0.25">
      <c r="A85" s="89">
        <v>9600</v>
      </c>
      <c r="B85" s="98" t="s">
        <v>46</v>
      </c>
      <c r="C85" s="95">
        <v>32.133000000000003</v>
      </c>
      <c r="D85" s="96">
        <v>15</v>
      </c>
      <c r="E85" s="97">
        <v>15</v>
      </c>
      <c r="F85" s="59"/>
      <c r="G85" s="95"/>
      <c r="H85" s="96"/>
      <c r="I85" s="97"/>
      <c r="J85" s="59"/>
      <c r="K85" s="95">
        <f t="shared" si="22"/>
        <v>32.133000000000003</v>
      </c>
      <c r="L85" s="96">
        <f t="shared" si="23"/>
        <v>15</v>
      </c>
      <c r="M85" s="97">
        <f t="shared" si="24"/>
        <v>15</v>
      </c>
      <c r="N85" s="59">
        <f t="shared" si="25"/>
        <v>0</v>
      </c>
      <c r="O85" s="10"/>
      <c r="P85" s="10"/>
      <c r="Q85" s="11"/>
      <c r="R85" s="11"/>
      <c r="S85" s="11"/>
      <c r="T85" s="4"/>
      <c r="U85" s="4"/>
      <c r="V85" s="33"/>
      <c r="W85" s="4"/>
      <c r="X85" s="38"/>
    </row>
    <row r="86" spans="1:24" x14ac:dyDescent="0.25">
      <c r="A86" s="89">
        <v>9609</v>
      </c>
      <c r="B86" s="98" t="s">
        <v>47</v>
      </c>
      <c r="C86" s="95">
        <v>20.145</v>
      </c>
      <c r="D86" s="96">
        <v>56.502000000000002</v>
      </c>
      <c r="E86" s="97">
        <v>56.502000000000002</v>
      </c>
      <c r="F86" s="59"/>
      <c r="G86" s="95"/>
      <c r="H86" s="96"/>
      <c r="I86" s="97"/>
      <c r="J86" s="59"/>
      <c r="K86" s="95">
        <f t="shared" si="22"/>
        <v>20.145</v>
      </c>
      <c r="L86" s="96">
        <f t="shared" si="23"/>
        <v>56.502000000000002</v>
      </c>
      <c r="M86" s="97">
        <f t="shared" si="24"/>
        <v>56.502000000000002</v>
      </c>
      <c r="N86" s="59">
        <f t="shared" si="25"/>
        <v>0</v>
      </c>
      <c r="O86" s="10"/>
      <c r="P86" s="10"/>
      <c r="Q86" s="11"/>
      <c r="R86" s="11"/>
      <c r="S86" s="11"/>
      <c r="T86" s="4"/>
      <c r="U86" s="4"/>
      <c r="V86" s="33"/>
      <c r="W86" s="4"/>
      <c r="X86" s="38"/>
    </row>
    <row r="87" spans="1:24" x14ac:dyDescent="0.25">
      <c r="A87" s="89">
        <v>9800</v>
      </c>
      <c r="B87" s="98" t="s">
        <v>48</v>
      </c>
      <c r="C87" s="95">
        <v>1.879</v>
      </c>
      <c r="D87" s="96">
        <v>7.7</v>
      </c>
      <c r="E87" s="97">
        <v>7.7</v>
      </c>
      <c r="F87" s="59"/>
      <c r="G87" s="95"/>
      <c r="H87" s="96"/>
      <c r="I87" s="97"/>
      <c r="J87" s="59"/>
      <c r="K87" s="95">
        <f t="shared" si="22"/>
        <v>1.879</v>
      </c>
      <c r="L87" s="96">
        <f t="shared" si="23"/>
        <v>7.7</v>
      </c>
      <c r="M87" s="97">
        <f t="shared" si="24"/>
        <v>7.7</v>
      </c>
      <c r="N87" s="59">
        <f t="shared" si="25"/>
        <v>0</v>
      </c>
      <c r="O87" s="10"/>
      <c r="P87" s="10"/>
      <c r="Q87" s="11"/>
      <c r="R87" s="11"/>
      <c r="S87" s="11"/>
      <c r="T87" s="4"/>
      <c r="U87" s="4"/>
      <c r="V87" s="33"/>
      <c r="W87" s="4"/>
      <c r="X87" s="38"/>
    </row>
    <row r="88" spans="1:24" x14ac:dyDescent="0.25">
      <c r="A88" s="87">
        <v>10</v>
      </c>
      <c r="B88" s="90" t="s">
        <v>49</v>
      </c>
      <c r="C88" s="92">
        <f t="shared" ref="C88:M88" si="27">SUM(C89:C106)</f>
        <v>2378.9029999999998</v>
      </c>
      <c r="D88" s="92">
        <f>SUM(D89:D106)</f>
        <v>4390.5609999999997</v>
      </c>
      <c r="E88" s="92">
        <f t="shared" si="27"/>
        <v>4408.8419999999996</v>
      </c>
      <c r="F88" s="92">
        <f>SUM(F89:F106)</f>
        <v>0</v>
      </c>
      <c r="G88" s="92">
        <f t="shared" si="27"/>
        <v>838.69500000000005</v>
      </c>
      <c r="H88" s="92">
        <f t="shared" si="27"/>
        <v>1709.64</v>
      </c>
      <c r="I88" s="92">
        <f t="shared" si="27"/>
        <v>1709.64</v>
      </c>
      <c r="J88" s="92">
        <f>SUM(J89:J106)</f>
        <v>0</v>
      </c>
      <c r="K88" s="92">
        <f t="shared" si="27"/>
        <v>3217.598</v>
      </c>
      <c r="L88" s="92">
        <f t="shared" si="27"/>
        <v>6100.2010000000009</v>
      </c>
      <c r="M88" s="92">
        <f t="shared" si="27"/>
        <v>6118.482</v>
      </c>
      <c r="N88" s="83">
        <f>SUM(N89:N106)</f>
        <v>0</v>
      </c>
      <c r="O88" s="10"/>
      <c r="P88" s="10"/>
      <c r="Q88" s="11"/>
      <c r="R88" s="11"/>
      <c r="S88" s="11"/>
      <c r="T88" s="4"/>
      <c r="U88" s="4"/>
      <c r="V88" s="33"/>
      <c r="W88" s="4"/>
      <c r="X88" s="38"/>
    </row>
    <row r="89" spans="1:24" x14ac:dyDescent="0.25">
      <c r="A89" s="89">
        <v>10120</v>
      </c>
      <c r="B89" s="98" t="s">
        <v>50</v>
      </c>
      <c r="C89" s="95">
        <v>110.452</v>
      </c>
      <c r="D89" s="96">
        <v>223.22800000000001</v>
      </c>
      <c r="E89" s="97">
        <v>223.22800000000001</v>
      </c>
      <c r="F89" s="59"/>
      <c r="G89" s="95"/>
      <c r="H89" s="96"/>
      <c r="I89" s="97"/>
      <c r="J89" s="59"/>
      <c r="K89" s="95">
        <f t="shared" ref="K89:K97" si="28">SUM(C89+G89)</f>
        <v>110.452</v>
      </c>
      <c r="L89" s="96">
        <f t="shared" ref="L89:L97" si="29">SUM(D89+H89)</f>
        <v>223.22800000000001</v>
      </c>
      <c r="M89" s="97">
        <f t="shared" ref="M89:M106" si="30">SUM(E89+I89)</f>
        <v>223.22800000000001</v>
      </c>
      <c r="N89" s="59">
        <f t="shared" si="25"/>
        <v>0</v>
      </c>
      <c r="O89" s="10"/>
      <c r="P89" s="10"/>
      <c r="Q89" s="11"/>
      <c r="R89" s="11"/>
      <c r="S89" s="11"/>
      <c r="T89" s="4"/>
      <c r="U89" s="40"/>
      <c r="V89" s="35"/>
      <c r="W89" s="4"/>
      <c r="X89" s="38"/>
    </row>
    <row r="90" spans="1:24" x14ac:dyDescent="0.25">
      <c r="A90" s="89">
        <v>10121</v>
      </c>
      <c r="B90" s="98" t="s">
        <v>51</v>
      </c>
      <c r="C90" s="95">
        <v>215.93</v>
      </c>
      <c r="D90" s="96">
        <v>463.25299999999999</v>
      </c>
      <c r="E90" s="97">
        <v>463.25299999999999</v>
      </c>
      <c r="F90" s="59"/>
      <c r="G90" s="95">
        <v>73.906999999999996</v>
      </c>
      <c r="H90" s="96">
        <v>512</v>
      </c>
      <c r="I90" s="97">
        <v>512</v>
      </c>
      <c r="J90" s="59"/>
      <c r="K90" s="95">
        <f t="shared" si="28"/>
        <v>289.83699999999999</v>
      </c>
      <c r="L90" s="96">
        <f t="shared" si="29"/>
        <v>975.25299999999993</v>
      </c>
      <c r="M90" s="97">
        <f t="shared" si="30"/>
        <v>975.25299999999993</v>
      </c>
      <c r="N90" s="59">
        <f t="shared" si="25"/>
        <v>0</v>
      </c>
      <c r="O90" s="10"/>
      <c r="P90" s="10"/>
      <c r="Q90" s="11"/>
      <c r="R90" s="11"/>
      <c r="S90" s="11"/>
      <c r="T90" s="4"/>
      <c r="U90" s="4"/>
      <c r="V90" s="33"/>
      <c r="W90" s="4"/>
      <c r="X90" s="38"/>
    </row>
    <row r="91" spans="1:24" x14ac:dyDescent="0.25">
      <c r="A91" s="89">
        <v>10121</v>
      </c>
      <c r="B91" s="98" t="s">
        <v>311</v>
      </c>
      <c r="C91" s="95">
        <v>21.991</v>
      </c>
      <c r="D91" s="96">
        <v>200</v>
      </c>
      <c r="E91" s="97">
        <v>200</v>
      </c>
      <c r="F91" s="59"/>
      <c r="G91" s="95"/>
      <c r="H91" s="96"/>
      <c r="I91" s="97"/>
      <c r="J91" s="59"/>
      <c r="K91" s="95">
        <f t="shared" si="28"/>
        <v>21.991</v>
      </c>
      <c r="L91" s="96">
        <f t="shared" si="29"/>
        <v>200</v>
      </c>
      <c r="M91" s="97">
        <f>SUM(E91+I91)</f>
        <v>200</v>
      </c>
      <c r="N91" s="59">
        <f>SUM(F91+J91)</f>
        <v>0</v>
      </c>
      <c r="O91" s="10"/>
      <c r="P91" s="10"/>
      <c r="Q91" s="11"/>
      <c r="R91" s="11"/>
      <c r="S91" s="11"/>
      <c r="T91" s="4"/>
      <c r="U91" s="4"/>
      <c r="V91" s="33"/>
      <c r="W91" s="4"/>
      <c r="X91" s="38"/>
    </row>
    <row r="92" spans="1:24" s="8" customFormat="1" x14ac:dyDescent="0.25">
      <c r="A92" s="89">
        <v>10200</v>
      </c>
      <c r="B92" s="98" t="s">
        <v>52</v>
      </c>
      <c r="C92" s="95">
        <v>872.12</v>
      </c>
      <c r="D92" s="96">
        <v>1422</v>
      </c>
      <c r="E92" s="97">
        <v>1440.2809999999999</v>
      </c>
      <c r="F92" s="59"/>
      <c r="G92" s="95"/>
      <c r="H92" s="96"/>
      <c r="I92" s="97"/>
      <c r="J92" s="59"/>
      <c r="K92" s="95">
        <f t="shared" si="28"/>
        <v>872.12</v>
      </c>
      <c r="L92" s="96">
        <f t="shared" si="29"/>
        <v>1422</v>
      </c>
      <c r="M92" s="97">
        <f>SUM(E92+I92)</f>
        <v>1440.2809999999999</v>
      </c>
      <c r="N92" s="59">
        <f t="shared" si="25"/>
        <v>0</v>
      </c>
      <c r="O92" s="6"/>
      <c r="P92" s="6"/>
      <c r="Q92" s="6"/>
      <c r="R92" s="6"/>
      <c r="S92" s="6"/>
      <c r="T92" s="7"/>
      <c r="U92" s="7"/>
      <c r="V92" s="33"/>
      <c r="W92" s="41"/>
      <c r="X92" s="39"/>
    </row>
    <row r="93" spans="1:24" x14ac:dyDescent="0.25">
      <c r="A93" s="89">
        <v>10200</v>
      </c>
      <c r="B93" s="98" t="s">
        <v>53</v>
      </c>
      <c r="C93" s="95">
        <v>52.94</v>
      </c>
      <c r="D93" s="96">
        <v>93.3</v>
      </c>
      <c r="E93" s="97">
        <v>93.3</v>
      </c>
      <c r="F93" s="59"/>
      <c r="G93" s="95"/>
      <c r="H93" s="96"/>
      <c r="I93" s="97"/>
      <c r="J93" s="59"/>
      <c r="K93" s="95">
        <f t="shared" si="28"/>
        <v>52.94</v>
      </c>
      <c r="L93" s="96">
        <f t="shared" si="29"/>
        <v>93.3</v>
      </c>
      <c r="M93" s="97">
        <f t="shared" si="30"/>
        <v>93.3</v>
      </c>
      <c r="N93" s="59">
        <f t="shared" si="25"/>
        <v>0</v>
      </c>
      <c r="O93" s="10"/>
      <c r="P93" s="10"/>
      <c r="Q93" s="11"/>
      <c r="R93" s="11"/>
      <c r="S93" s="11"/>
      <c r="T93" s="4"/>
      <c r="U93" s="4"/>
      <c r="V93" s="33"/>
      <c r="W93" s="4"/>
      <c r="X93" s="38"/>
    </row>
    <row r="94" spans="1:24" x14ac:dyDescent="0.25">
      <c r="A94" s="89">
        <v>10400</v>
      </c>
      <c r="B94" s="98" t="s">
        <v>282</v>
      </c>
      <c r="C94" s="95">
        <v>676.18700000000001</v>
      </c>
      <c r="D94" s="96">
        <v>1201.105</v>
      </c>
      <c r="E94" s="97">
        <v>1201.105</v>
      </c>
      <c r="F94" s="59"/>
      <c r="G94" s="95"/>
      <c r="H94" s="96"/>
      <c r="I94" s="97"/>
      <c r="J94" s="59"/>
      <c r="K94" s="95">
        <f t="shared" si="28"/>
        <v>676.18700000000001</v>
      </c>
      <c r="L94" s="96">
        <f t="shared" si="29"/>
        <v>1201.105</v>
      </c>
      <c r="M94" s="97">
        <f t="shared" si="30"/>
        <v>1201.105</v>
      </c>
      <c r="N94" s="59">
        <f t="shared" si="25"/>
        <v>0</v>
      </c>
      <c r="O94" s="10"/>
      <c r="P94" s="10"/>
      <c r="Q94" s="14"/>
      <c r="R94" s="11"/>
      <c r="S94" s="11"/>
      <c r="T94" s="4"/>
      <c r="U94" s="4"/>
      <c r="V94" s="33"/>
      <c r="W94" s="4"/>
      <c r="X94" s="38"/>
    </row>
    <row r="95" spans="1:24" x14ac:dyDescent="0.25">
      <c r="A95" s="89">
        <v>10400</v>
      </c>
      <c r="B95" s="98" t="s">
        <v>99</v>
      </c>
      <c r="C95" s="95">
        <v>39.353999999999999</v>
      </c>
      <c r="D95" s="96">
        <v>80.849999999999994</v>
      </c>
      <c r="E95" s="97">
        <v>80.849999999999994</v>
      </c>
      <c r="F95" s="59"/>
      <c r="G95" s="95"/>
      <c r="H95" s="96"/>
      <c r="I95" s="97"/>
      <c r="J95" s="59"/>
      <c r="K95" s="95">
        <f t="shared" si="28"/>
        <v>39.353999999999999</v>
      </c>
      <c r="L95" s="96">
        <f t="shared" si="29"/>
        <v>80.849999999999994</v>
      </c>
      <c r="M95" s="97">
        <f>SUM(E95+I95)</f>
        <v>80.849999999999994</v>
      </c>
      <c r="N95" s="59">
        <f>SUM(F95+J95)</f>
        <v>0</v>
      </c>
      <c r="O95" s="10"/>
      <c r="P95" s="10"/>
      <c r="Q95" s="14"/>
      <c r="R95" s="11"/>
      <c r="S95" s="11"/>
      <c r="T95" s="4"/>
      <c r="U95" s="4"/>
      <c r="V95" s="33"/>
      <c r="W95" s="4"/>
      <c r="X95" s="38"/>
    </row>
    <row r="96" spans="1:24" x14ac:dyDescent="0.25">
      <c r="A96" s="89">
        <v>10402</v>
      </c>
      <c r="B96" s="98" t="s">
        <v>54</v>
      </c>
      <c r="C96" s="95"/>
      <c r="D96" s="96"/>
      <c r="E96" s="97"/>
      <c r="F96" s="59"/>
      <c r="G96" s="95">
        <v>23.6</v>
      </c>
      <c r="H96" s="96">
        <v>50</v>
      </c>
      <c r="I96" s="97">
        <v>50</v>
      </c>
      <c r="J96" s="59"/>
      <c r="K96" s="95">
        <f t="shared" si="28"/>
        <v>23.6</v>
      </c>
      <c r="L96" s="96">
        <f t="shared" si="29"/>
        <v>50</v>
      </c>
      <c r="M96" s="97">
        <f t="shared" si="30"/>
        <v>50</v>
      </c>
      <c r="N96" s="59">
        <f t="shared" si="25"/>
        <v>0</v>
      </c>
      <c r="O96" s="10"/>
      <c r="P96" s="10"/>
      <c r="Q96" s="14"/>
      <c r="R96" s="11"/>
      <c r="S96" s="11"/>
      <c r="T96" s="4"/>
      <c r="U96" s="4"/>
      <c r="V96" s="33"/>
      <c r="W96" s="4"/>
      <c r="X96" s="38"/>
    </row>
    <row r="97" spans="1:24" x14ac:dyDescent="0.25">
      <c r="A97" s="89">
        <v>10402</v>
      </c>
      <c r="B97" s="98" t="s">
        <v>55</v>
      </c>
      <c r="C97" s="95"/>
      <c r="D97" s="96"/>
      <c r="E97" s="97"/>
      <c r="F97" s="59"/>
      <c r="G97" s="95">
        <v>0.7</v>
      </c>
      <c r="H97" s="96">
        <v>2</v>
      </c>
      <c r="I97" s="97">
        <v>2</v>
      </c>
      <c r="J97" s="59"/>
      <c r="K97" s="95">
        <f t="shared" si="28"/>
        <v>0.7</v>
      </c>
      <c r="L97" s="96">
        <f t="shared" si="29"/>
        <v>2</v>
      </c>
      <c r="M97" s="97">
        <f t="shared" si="30"/>
        <v>2</v>
      </c>
      <c r="N97" s="59">
        <f t="shared" si="25"/>
        <v>0</v>
      </c>
      <c r="O97" s="10"/>
      <c r="P97" s="10"/>
      <c r="Q97" s="14"/>
      <c r="R97" s="11"/>
      <c r="S97" s="11"/>
      <c r="T97" s="4"/>
      <c r="U97" s="4"/>
      <c r="V97" s="33"/>
      <c r="W97" s="4"/>
      <c r="X97" s="38"/>
    </row>
    <row r="98" spans="1:24" x14ac:dyDescent="0.25">
      <c r="A98" s="89">
        <v>10402</v>
      </c>
      <c r="B98" s="98" t="s">
        <v>56</v>
      </c>
      <c r="C98" s="95">
        <v>6.923</v>
      </c>
      <c r="D98" s="96">
        <v>59.6</v>
      </c>
      <c r="E98" s="97">
        <v>59.6</v>
      </c>
      <c r="F98" s="59"/>
      <c r="G98" s="95">
        <v>38.954999999999998</v>
      </c>
      <c r="H98" s="96">
        <v>55.7</v>
      </c>
      <c r="I98" s="97">
        <v>55.7</v>
      </c>
      <c r="J98" s="59"/>
      <c r="K98" s="95">
        <f t="shared" ref="K98:K106" si="31">SUM(C98+G98)</f>
        <v>45.878</v>
      </c>
      <c r="L98" s="96">
        <f t="shared" ref="L98:L106" si="32">SUM(D98+H98)</f>
        <v>115.30000000000001</v>
      </c>
      <c r="M98" s="97">
        <f t="shared" si="30"/>
        <v>115.30000000000001</v>
      </c>
      <c r="N98" s="59">
        <f t="shared" si="25"/>
        <v>0</v>
      </c>
      <c r="O98" s="10"/>
      <c r="P98" s="10"/>
      <c r="Q98" s="14"/>
      <c r="R98" s="11"/>
      <c r="S98" s="11"/>
      <c r="T98" s="4"/>
      <c r="U98" s="4"/>
      <c r="V98" s="33"/>
      <c r="W98" s="4"/>
      <c r="X98" s="38"/>
    </row>
    <row r="99" spans="1:24" x14ac:dyDescent="0.25">
      <c r="A99" s="89">
        <v>10700</v>
      </c>
      <c r="B99" s="98" t="s">
        <v>57</v>
      </c>
      <c r="C99" s="95">
        <v>116.17400000000001</v>
      </c>
      <c r="D99" s="96">
        <v>209.9</v>
      </c>
      <c r="E99" s="97">
        <v>209.9</v>
      </c>
      <c r="F99" s="59"/>
      <c r="G99" s="95"/>
      <c r="H99" s="96"/>
      <c r="I99" s="97"/>
      <c r="J99" s="59"/>
      <c r="K99" s="95">
        <f t="shared" si="31"/>
        <v>116.17400000000001</v>
      </c>
      <c r="L99" s="96">
        <f t="shared" si="32"/>
        <v>209.9</v>
      </c>
      <c r="M99" s="97">
        <f t="shared" si="30"/>
        <v>209.9</v>
      </c>
      <c r="N99" s="59">
        <f t="shared" si="25"/>
        <v>0</v>
      </c>
      <c r="O99" s="10"/>
      <c r="P99" s="10"/>
      <c r="Q99" s="14"/>
      <c r="R99" s="11"/>
      <c r="S99" s="11"/>
      <c r="T99" s="4"/>
      <c r="U99" s="4"/>
      <c r="V99" s="33"/>
      <c r="W99" s="4"/>
      <c r="X99" s="38"/>
    </row>
    <row r="100" spans="1:24" x14ac:dyDescent="0.25">
      <c r="A100" s="89">
        <v>10701</v>
      </c>
      <c r="B100" s="98" t="s">
        <v>58</v>
      </c>
      <c r="C100" s="95">
        <v>8.8650000000000002</v>
      </c>
      <c r="D100" s="96"/>
      <c r="E100" s="97"/>
      <c r="F100" s="59"/>
      <c r="G100" s="95">
        <v>674.27700000000004</v>
      </c>
      <c r="H100" s="96">
        <v>911.88499999999999</v>
      </c>
      <c r="I100" s="97">
        <v>911.88499999999999</v>
      </c>
      <c r="J100" s="59"/>
      <c r="K100" s="95">
        <f t="shared" si="31"/>
        <v>683.14200000000005</v>
      </c>
      <c r="L100" s="96">
        <f t="shared" si="32"/>
        <v>911.88499999999999</v>
      </c>
      <c r="M100" s="97">
        <f t="shared" si="30"/>
        <v>911.88499999999999</v>
      </c>
      <c r="N100" s="59">
        <f t="shared" si="25"/>
        <v>0</v>
      </c>
      <c r="O100" s="10"/>
      <c r="P100" s="10"/>
      <c r="Q100" s="14"/>
      <c r="R100" s="11"/>
      <c r="S100" s="11"/>
      <c r="T100" s="4"/>
      <c r="U100" s="4"/>
      <c r="V100" s="33"/>
      <c r="W100" s="4"/>
      <c r="X100" s="38"/>
    </row>
    <row r="101" spans="1:24" x14ac:dyDescent="0.25">
      <c r="A101" s="89">
        <v>10702</v>
      </c>
      <c r="B101" s="98" t="s">
        <v>59</v>
      </c>
      <c r="C101" s="95">
        <v>52.037999999999997</v>
      </c>
      <c r="D101" s="96">
        <v>98</v>
      </c>
      <c r="E101" s="97">
        <v>98</v>
      </c>
      <c r="F101" s="59"/>
      <c r="G101" s="95">
        <v>22.61</v>
      </c>
      <c r="H101" s="96">
        <v>35</v>
      </c>
      <c r="I101" s="97">
        <v>35</v>
      </c>
      <c r="J101" s="59"/>
      <c r="K101" s="95">
        <f t="shared" si="31"/>
        <v>74.647999999999996</v>
      </c>
      <c r="L101" s="96">
        <f t="shared" si="32"/>
        <v>133</v>
      </c>
      <c r="M101" s="97">
        <f t="shared" si="30"/>
        <v>133</v>
      </c>
      <c r="N101" s="59">
        <f t="shared" si="25"/>
        <v>0</v>
      </c>
      <c r="O101" s="10"/>
      <c r="P101" s="10"/>
      <c r="Q101" s="14"/>
      <c r="R101" s="11"/>
      <c r="S101" s="11"/>
      <c r="T101" s="4"/>
      <c r="U101" s="4"/>
      <c r="V101" s="33"/>
      <c r="W101" s="4"/>
      <c r="X101" s="38"/>
    </row>
    <row r="102" spans="1:24" x14ac:dyDescent="0.25">
      <c r="A102" s="89">
        <v>10702</v>
      </c>
      <c r="B102" s="98" t="s">
        <v>333</v>
      </c>
      <c r="C102" s="95"/>
      <c r="D102" s="96"/>
      <c r="E102" s="97"/>
      <c r="F102" s="59"/>
      <c r="G102" s="95"/>
      <c r="H102" s="96">
        <v>125.05500000000001</v>
      </c>
      <c r="I102" s="97">
        <v>125.05500000000001</v>
      </c>
      <c r="J102" s="59"/>
      <c r="K102" s="95"/>
      <c r="L102" s="96">
        <f t="shared" si="32"/>
        <v>125.05500000000001</v>
      </c>
      <c r="M102" s="97">
        <f t="shared" si="30"/>
        <v>125.05500000000001</v>
      </c>
      <c r="N102" s="59">
        <f t="shared" si="25"/>
        <v>0</v>
      </c>
      <c r="O102" s="10"/>
      <c r="P102" s="10"/>
      <c r="Q102" s="14"/>
      <c r="R102" s="11"/>
      <c r="S102" s="11"/>
      <c r="T102" s="4"/>
      <c r="U102" s="4"/>
      <c r="V102" s="33"/>
      <c r="W102" s="4"/>
      <c r="X102" s="38"/>
    </row>
    <row r="103" spans="1:24" x14ac:dyDescent="0.25">
      <c r="A103" s="89">
        <v>10702</v>
      </c>
      <c r="B103" s="98" t="s">
        <v>289</v>
      </c>
      <c r="C103" s="95">
        <v>32.923999999999999</v>
      </c>
      <c r="D103" s="96">
        <v>44.8</v>
      </c>
      <c r="E103" s="97">
        <v>44.8</v>
      </c>
      <c r="F103" s="59"/>
      <c r="G103" s="95"/>
      <c r="H103" s="96"/>
      <c r="I103" s="97"/>
      <c r="J103" s="59"/>
      <c r="K103" s="95">
        <f t="shared" si="31"/>
        <v>32.923999999999999</v>
      </c>
      <c r="L103" s="96">
        <f t="shared" si="32"/>
        <v>44.8</v>
      </c>
      <c r="M103" s="97">
        <f t="shared" si="30"/>
        <v>44.8</v>
      </c>
      <c r="N103" s="59">
        <f t="shared" si="25"/>
        <v>0</v>
      </c>
      <c r="O103" s="10"/>
      <c r="P103" s="10"/>
      <c r="Q103" s="14"/>
      <c r="R103" s="11"/>
      <c r="S103" s="11"/>
      <c r="T103" s="4"/>
      <c r="U103" s="4"/>
      <c r="V103" s="33"/>
      <c r="W103" s="4"/>
      <c r="X103" s="38"/>
    </row>
    <row r="104" spans="1:24" x14ac:dyDescent="0.25">
      <c r="A104" s="89">
        <v>10900</v>
      </c>
      <c r="B104" s="98" t="s">
        <v>290</v>
      </c>
      <c r="C104" s="95">
        <v>14.962999999999999</v>
      </c>
      <c r="D104" s="96">
        <v>8.625</v>
      </c>
      <c r="E104" s="97">
        <v>8.625</v>
      </c>
      <c r="F104" s="59"/>
      <c r="G104" s="95"/>
      <c r="H104" s="96"/>
      <c r="I104" s="97"/>
      <c r="J104" s="59"/>
      <c r="K104" s="95">
        <f t="shared" si="31"/>
        <v>14.962999999999999</v>
      </c>
      <c r="L104" s="96">
        <f t="shared" si="32"/>
        <v>8.625</v>
      </c>
      <c r="M104" s="97">
        <f>SUM(E104+I104)</f>
        <v>8.625</v>
      </c>
      <c r="N104" s="59">
        <f>SUM(F104+J104)</f>
        <v>0</v>
      </c>
      <c r="O104" s="10"/>
      <c r="P104" s="10"/>
      <c r="Q104" s="14"/>
      <c r="R104" s="11"/>
      <c r="S104" s="11"/>
      <c r="T104" s="4"/>
      <c r="U104" s="4"/>
      <c r="V104" s="33"/>
      <c r="W104" s="4"/>
      <c r="X104" s="38"/>
    </row>
    <row r="105" spans="1:24" x14ac:dyDescent="0.25">
      <c r="A105" s="89">
        <v>10900</v>
      </c>
      <c r="B105" s="98" t="s">
        <v>70</v>
      </c>
      <c r="C105" s="95">
        <v>56.448</v>
      </c>
      <c r="D105" s="96">
        <v>130.9</v>
      </c>
      <c r="E105" s="97">
        <v>130.9</v>
      </c>
      <c r="F105" s="59"/>
      <c r="G105" s="95"/>
      <c r="H105" s="96"/>
      <c r="I105" s="97"/>
      <c r="J105" s="59"/>
      <c r="K105" s="95">
        <f t="shared" si="31"/>
        <v>56.448</v>
      </c>
      <c r="L105" s="96">
        <f t="shared" si="32"/>
        <v>130.9</v>
      </c>
      <c r="M105" s="97">
        <f>SUM(E105)</f>
        <v>130.9</v>
      </c>
      <c r="N105" s="59">
        <f t="shared" si="25"/>
        <v>0</v>
      </c>
      <c r="O105" s="10"/>
      <c r="P105" s="10"/>
      <c r="Q105" s="14"/>
      <c r="R105" s="11"/>
      <c r="S105" s="11"/>
      <c r="T105" s="4"/>
      <c r="U105" s="4"/>
      <c r="V105" s="33"/>
      <c r="W105" s="4"/>
      <c r="X105" s="38"/>
    </row>
    <row r="106" spans="1:24" x14ac:dyDescent="0.25">
      <c r="A106" s="89">
        <v>10702</v>
      </c>
      <c r="B106" s="98" t="s">
        <v>60</v>
      </c>
      <c r="C106" s="95">
        <v>101.59399999999999</v>
      </c>
      <c r="D106" s="96">
        <v>155</v>
      </c>
      <c r="E106" s="97">
        <v>155</v>
      </c>
      <c r="F106" s="59"/>
      <c r="G106" s="95">
        <v>4.6459999999999999</v>
      </c>
      <c r="H106" s="96">
        <v>18</v>
      </c>
      <c r="I106" s="97">
        <v>18</v>
      </c>
      <c r="J106" s="59"/>
      <c r="K106" s="95">
        <f t="shared" si="31"/>
        <v>106.24</v>
      </c>
      <c r="L106" s="96">
        <f t="shared" si="32"/>
        <v>173</v>
      </c>
      <c r="M106" s="97">
        <f t="shared" si="30"/>
        <v>173</v>
      </c>
      <c r="N106" s="59">
        <f t="shared" si="25"/>
        <v>0</v>
      </c>
      <c r="O106" s="10"/>
      <c r="P106" s="10"/>
      <c r="Q106" s="14"/>
      <c r="R106" s="11"/>
      <c r="S106" s="11"/>
      <c r="T106" s="4"/>
      <c r="U106" s="4"/>
      <c r="V106" s="33"/>
      <c r="W106" s="4"/>
      <c r="X106" s="38"/>
    </row>
    <row r="107" spans="1:24" x14ac:dyDescent="0.25">
      <c r="A107" s="87"/>
      <c r="B107" s="90" t="s">
        <v>61</v>
      </c>
      <c r="C107" s="92">
        <f>SUM(C88+C51+C36+C34+C29+C24+C14+C13+C12+C6)</f>
        <v>24578.747000000003</v>
      </c>
      <c r="D107" s="92">
        <f>SUM(D88+D51+D36+D34+D29+D24+D14+D13+D12+D6)</f>
        <v>41709.137999999992</v>
      </c>
      <c r="E107" s="92">
        <f>SUM(E88+E51+E36+E34+E29+E24+E14+E13+E12+E6)</f>
        <v>41951.775999999998</v>
      </c>
      <c r="F107" s="92">
        <f>SUM(F88+F51+F36+F34+F29+F24+F14+F13+F12+F6)</f>
        <v>0</v>
      </c>
      <c r="G107" s="92">
        <f>SUM(G88+G51+G36+G34+G29+G24+G14+G13+G12+G6)</f>
        <v>1885.7259999999999</v>
      </c>
      <c r="H107" s="92">
        <f>H6+H12+H13+H14+H24+H29+H34+H36+H51+H88</f>
        <v>3286.6580000000004</v>
      </c>
      <c r="I107" s="92">
        <f>SUM(I88+I51+I36+I34+I29+I24+I14+I6)</f>
        <v>3286.6580000000004</v>
      </c>
      <c r="J107" s="92">
        <f>SUM(J88+J51+J36+J34+J29+J24+J14+J6+J13+J12)</f>
        <v>0</v>
      </c>
      <c r="K107" s="92">
        <f>SUM(K88+K51+K36+K34+K29+K24+K14+K13+K12+K6)</f>
        <v>26464.473000000002</v>
      </c>
      <c r="L107" s="92">
        <f>SUM(L88+L51+L36+L34+L29+L24+L14+L13+L12+L6)</f>
        <v>44995.795999999995</v>
      </c>
      <c r="M107" s="92">
        <f>M6+M12+M13+M14+M24+M29+M34+M36+M51+M88</f>
        <v>45238.433999999994</v>
      </c>
      <c r="N107" s="83">
        <f>SUM(N88+N51+N36+N34+N29+N24+N14+N13+N12+N6)</f>
        <v>0</v>
      </c>
      <c r="O107" s="10"/>
      <c r="P107" s="10"/>
      <c r="Q107" s="14"/>
      <c r="R107" s="11"/>
      <c r="S107" s="11"/>
      <c r="T107" s="4"/>
      <c r="U107" s="4"/>
      <c r="V107" s="33"/>
      <c r="W107" s="4"/>
      <c r="X107" s="38"/>
    </row>
    <row r="108" spans="1:24" x14ac:dyDescent="0.25">
      <c r="A108" s="55"/>
      <c r="B108" s="55" t="s">
        <v>68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56"/>
      <c r="N108" s="56"/>
      <c r="O108" s="10"/>
      <c r="P108" s="10"/>
      <c r="Q108" s="14"/>
      <c r="R108" s="11"/>
      <c r="S108" s="11"/>
      <c r="T108" s="4"/>
      <c r="U108" s="4"/>
      <c r="V108" s="4"/>
      <c r="W108" s="4"/>
      <c r="X108" s="38"/>
    </row>
    <row r="109" spans="1:24" x14ac:dyDescent="0.25">
      <c r="A109" s="4"/>
      <c r="B109" s="55" t="s">
        <v>77</v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10"/>
      <c r="P109" s="10"/>
      <c r="Q109" s="14"/>
      <c r="R109" s="11"/>
      <c r="S109" s="11"/>
      <c r="T109" s="4"/>
      <c r="U109" s="40"/>
      <c r="V109" s="4"/>
      <c r="W109" s="4"/>
      <c r="X109" s="38"/>
    </row>
    <row r="110" spans="1:24" x14ac:dyDescent="0.25">
      <c r="B110" s="4"/>
      <c r="C110" s="38"/>
      <c r="D110" s="38"/>
      <c r="E110" s="38"/>
      <c r="F110" s="38"/>
      <c r="G110" s="38"/>
      <c r="H110" s="38"/>
      <c r="I110" s="38"/>
      <c r="J110" s="38"/>
      <c r="K110" s="37"/>
      <c r="L110" s="38"/>
      <c r="M110" s="38"/>
      <c r="N110" s="15"/>
      <c r="O110" s="4"/>
      <c r="P110" s="4"/>
      <c r="Q110" s="4"/>
      <c r="R110" s="4"/>
      <c r="S110" s="4"/>
      <c r="T110" s="4"/>
      <c r="U110" s="4"/>
      <c r="V110" s="4"/>
      <c r="W110" s="4"/>
      <c r="X110" s="38"/>
    </row>
    <row r="111" spans="1:24" x14ac:dyDescent="0.25">
      <c r="B111" s="4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O111" s="4"/>
      <c r="P111" s="4"/>
      <c r="Q111" s="4"/>
      <c r="R111" s="4"/>
      <c r="S111" s="4"/>
      <c r="T111" s="4"/>
      <c r="U111" s="4"/>
      <c r="V111" s="4"/>
      <c r="W111" s="4"/>
      <c r="X111" s="38"/>
    </row>
    <row r="112" spans="1:24" x14ac:dyDescent="0.25">
      <c r="B112" s="4"/>
      <c r="C112" s="4">
        <v>24578.746999999999</v>
      </c>
      <c r="D112" s="4"/>
      <c r="E112" s="4"/>
      <c r="F112" s="4"/>
      <c r="G112" s="4">
        <v>1885.7260000000001</v>
      </c>
      <c r="H112" s="4"/>
      <c r="I112" s="4"/>
      <c r="J112" s="4"/>
      <c r="K112" s="33">
        <f>SUM(G112+C112)</f>
        <v>26464.472999999998</v>
      </c>
      <c r="L112" s="33"/>
      <c r="M112" s="4"/>
      <c r="N112" s="15"/>
      <c r="O112" s="4"/>
      <c r="P112" s="4"/>
      <c r="Q112" s="4"/>
      <c r="R112" s="4"/>
      <c r="S112" s="4"/>
      <c r="T112" s="4"/>
      <c r="U112" s="4"/>
      <c r="V112" s="4"/>
      <c r="W112" s="4"/>
      <c r="X112" s="38"/>
    </row>
    <row r="113" spans="2:24" x14ac:dyDescent="0.25">
      <c r="B113" s="4"/>
      <c r="C113" s="33">
        <f>SUM(C112-C107)</f>
        <v>-3.637978807091713E-12</v>
      </c>
      <c r="D113" s="4"/>
      <c r="E113" s="4"/>
      <c r="F113" s="4"/>
      <c r="G113" s="33">
        <f>SUM(G112-G107)</f>
        <v>2.2737367544323206E-13</v>
      </c>
      <c r="H113" s="4"/>
      <c r="I113" s="4"/>
      <c r="J113" s="4"/>
      <c r="K113" s="33">
        <f>SUM(K112-K107)</f>
        <v>-3.637978807091713E-12</v>
      </c>
      <c r="L113" s="4"/>
      <c r="M113" s="4"/>
      <c r="O113" s="4"/>
      <c r="P113" s="4"/>
      <c r="Q113" s="4"/>
      <c r="R113" s="4"/>
      <c r="S113" s="4"/>
      <c r="T113" s="4"/>
      <c r="U113" s="4"/>
      <c r="V113" s="4"/>
      <c r="W113" s="4"/>
      <c r="X113" s="38"/>
    </row>
    <row r="114" spans="2:24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O114" s="4"/>
      <c r="P114" s="4"/>
      <c r="Q114" s="4"/>
      <c r="R114" s="4"/>
      <c r="S114" s="4"/>
      <c r="T114" s="4"/>
      <c r="U114" s="4"/>
      <c r="V114" s="33"/>
      <c r="W114" s="4"/>
      <c r="X114" s="38"/>
    </row>
    <row r="115" spans="2:24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O115" s="4"/>
      <c r="P115" s="4"/>
      <c r="Q115" s="4"/>
      <c r="R115" s="4"/>
      <c r="S115" s="4"/>
      <c r="T115" s="4"/>
      <c r="U115" s="4"/>
      <c r="V115" s="4"/>
      <c r="W115" s="4"/>
      <c r="X115" s="38"/>
    </row>
    <row r="116" spans="2:24" ht="15" customHeight="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O116" s="10"/>
      <c r="P116" s="10"/>
      <c r="Q116" s="11"/>
      <c r="R116" s="11"/>
      <c r="S116" s="11"/>
      <c r="T116" s="4"/>
      <c r="U116" s="4"/>
      <c r="V116" s="4"/>
      <c r="W116" s="4"/>
      <c r="X116" s="38"/>
    </row>
    <row r="117" spans="2:24" ht="14.25" customHeight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15"/>
      <c r="O117" s="10"/>
      <c r="P117" s="10"/>
      <c r="Q117" s="11"/>
      <c r="R117" s="11"/>
      <c r="S117" s="11"/>
      <c r="T117" s="4"/>
      <c r="U117" s="4"/>
      <c r="V117" s="4"/>
      <c r="W117" s="4"/>
      <c r="X117" s="38"/>
    </row>
    <row r="118" spans="2:24" ht="14.25" customHeight="1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O118" s="10"/>
      <c r="P118" s="10"/>
      <c r="Q118" s="11"/>
      <c r="R118" s="11"/>
      <c r="S118" s="11"/>
      <c r="T118" s="4"/>
      <c r="U118" s="4"/>
      <c r="V118" s="4"/>
      <c r="W118" s="4"/>
      <c r="X118" s="38"/>
    </row>
    <row r="119" spans="2:24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O119" s="10"/>
      <c r="P119" s="10"/>
      <c r="Q119" s="11"/>
      <c r="R119" s="11"/>
      <c r="S119" s="11"/>
      <c r="T119" s="4"/>
      <c r="U119" s="4"/>
      <c r="V119" s="4"/>
      <c r="W119" s="4"/>
      <c r="X119" s="38"/>
    </row>
    <row r="120" spans="2:24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O120" s="10"/>
      <c r="P120" s="10"/>
      <c r="Q120" s="11"/>
      <c r="R120" s="11"/>
      <c r="S120" s="11"/>
      <c r="T120" s="4"/>
      <c r="U120" s="4"/>
      <c r="V120" s="4"/>
      <c r="W120" s="4"/>
      <c r="X120" s="38"/>
    </row>
    <row r="121" spans="2:24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4"/>
      <c r="P121" s="4"/>
      <c r="Q121" s="4"/>
      <c r="R121" s="4"/>
      <c r="S121" s="4"/>
      <c r="T121" s="4"/>
      <c r="U121" s="4"/>
      <c r="V121" s="4"/>
      <c r="W121" s="4"/>
      <c r="X121" s="38"/>
    </row>
    <row r="122" spans="2:24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2:24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2:2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2:2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2:24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2:24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2:24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2:23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2:23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2:23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2:23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2:23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2:23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2:23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2:23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2:23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2:23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2:23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2:23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2:23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2:23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2:23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2:23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2:23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2:23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2:23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2:23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2:23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2:23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2:23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2:23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2:23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2:23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2:23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2:23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2:23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2:23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2:23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2:23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2:23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2:23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2:23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2:23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2:23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2:23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2:23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2:23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2:23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2:23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2:23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2:23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2:23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2:23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2:23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2:23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2:23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2:23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2:23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2:23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2:23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2:23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2:23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2:23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2:23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2:23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2:23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2:23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2:23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2:23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2:23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2:23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2:23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2:23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2:23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2:23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2:23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2:23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2:23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2:23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2:23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2:23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2:23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2:23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2:23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2:23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2:23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2:23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2:23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2:23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2:23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2:23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2:23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2:23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2:23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2:23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2:23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2:23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2:23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2:23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2:23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2:23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2:23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2:23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2:23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2:23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2:23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2:23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2:23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2:23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2:23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2:23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2:23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2:23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2:23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2:23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2:23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2:23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2:23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2:23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2:23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2:23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2:23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2:23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2:23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2:23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2:23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2:23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2:23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2:23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2:23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2:23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2:23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2:23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2:23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2:23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2:23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2:23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2:23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2:23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2:23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2:23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2:23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2:23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2:23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2:23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2:23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2:23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2:23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2:23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2:23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2:23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2:23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2:23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2:23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2:23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2:23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2:23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2:23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2:23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2:23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2:23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2:23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2:23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2:23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2:23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2:23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2:23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2:13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2:13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2:13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2:13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2:13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2:13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2:13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2:13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2:13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2:13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2:13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2:13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2:13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2:13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2:13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2:13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2:13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2:13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2:13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2:13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2:13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2:13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2:13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2:13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2:13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2:13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2:13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2:13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2:13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2:13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2:13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2:13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2:13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2:13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2:13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2:13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2:13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2:13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2:13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2:13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2:13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2:13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2:13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2:13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2:13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2:13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2:13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2:13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2:13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2:13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2:13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2:13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2:13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2:13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2:13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2:13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2:13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2:13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2:13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2:13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2:13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2:13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2:13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2:13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2:13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2:13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2:13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2:13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2:13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2:13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2:13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2:13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2:13" x14ac:dyDescent="0.2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2:13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2:13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2:13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2:13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2:13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2:13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2:13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2:13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2:13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2:13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2:13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2:13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2:13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2:13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2:13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2:13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2:13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2:13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2:13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2:13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2:13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2:13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2:13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2:13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2:13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2:13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2:13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2:13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2:13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2:13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2:13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2:13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2:13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2:13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2:13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2:13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2:13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2:13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2:13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2:13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2:13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2:13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2:13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2:13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2:13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2:13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2:13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2:13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2:13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2:13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2:13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2:13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2:13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2:13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2:13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2:13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2:13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2:13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2:13" x14ac:dyDescent="0.2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2:13" x14ac:dyDescent="0.2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2:13" x14ac:dyDescent="0.2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2:13" x14ac:dyDescent="0.2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2:13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2:13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2:13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2:13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2:13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2:13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2:13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2:13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2:13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2:13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2:13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2:13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2:13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2:13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2:13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2:13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2:13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2:13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2:13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2:13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2:13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2:13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2:13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2:13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2:13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2:13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2:13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2:13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2:13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2:13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2:13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2:13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2:13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2:13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2:13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2:13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2:13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2:13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2:13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2:13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2:13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2:13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2:13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2:13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2:13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2:13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2:13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2:13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2:13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2:13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2:13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2:13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2:13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2:13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2:13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2:13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2:13" x14ac:dyDescent="0.2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2:13" x14ac:dyDescent="0.25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2:13" x14ac:dyDescent="0.2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2:13" x14ac:dyDescent="0.25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2:13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2:13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2:13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2:13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2:13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2:13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2:13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2:13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2:13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2:13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2:13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2:13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2:13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2:13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2:13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2:13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2:13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2:13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2:13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2:13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2:13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2:13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2:13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2:13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2:13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2:13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spans="2:13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2:13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2:13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spans="2:13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spans="2:13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spans="2:13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spans="2:13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spans="2:13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spans="2:13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spans="2:13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spans="2:13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spans="2:13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spans="2:13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spans="2:13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spans="2:13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spans="2:13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spans="2:13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spans="2:13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spans="2:13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spans="2:13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spans="2:13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spans="2:13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spans="2:13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spans="2:13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spans="2:13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spans="2:13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spans="2:13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spans="2:13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spans="2:13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2:13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spans="2:13" x14ac:dyDescent="0.25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spans="2:13" x14ac:dyDescent="0.25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2:13" x14ac:dyDescent="0.25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spans="2:13" x14ac:dyDescent="0.25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spans="2:13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spans="2:13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spans="2:13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2:13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spans="2:13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2:13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2:13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spans="2:13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spans="2:13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spans="2:13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spans="2:13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spans="2:13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spans="2:13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spans="2:13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spans="2:13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spans="2:13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spans="2:13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spans="2:13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spans="2:13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2:13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spans="2:13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spans="2:13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spans="2:13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spans="2:13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spans="2:13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spans="2:13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spans="2:13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spans="2:13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spans="2:13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spans="2:13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spans="2:13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spans="2:13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spans="2:13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spans="2:13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spans="2:13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spans="2:13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spans="2:13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spans="2:13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spans="2:13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spans="2:13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spans="2:13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spans="2:13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spans="2:13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spans="2:13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spans="2:13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spans="2:13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spans="2:13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spans="2:13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spans="2:13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spans="2:13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spans="2:13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spans="2:13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spans="2:13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spans="2:13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spans="2:13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spans="2:13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spans="2:13" x14ac:dyDescent="0.25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spans="2:13" x14ac:dyDescent="0.25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spans="2:13" x14ac:dyDescent="0.25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spans="2:13" x14ac:dyDescent="0.25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 spans="2:13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 spans="2:13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 spans="2:13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 spans="2:13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spans="2:13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spans="2:13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spans="2:13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spans="2:13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2:13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spans="2:13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spans="2:13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spans="2:13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spans="2:13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spans="2:13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spans="2:13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spans="2:13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spans="2:13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spans="2:13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spans="2:13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spans="2:13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spans="2:13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spans="2:13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spans="2:13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spans="2:13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spans="2:13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spans="2:13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spans="2:13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spans="2:13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spans="2:13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spans="2:13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spans="2:13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spans="2:13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spans="2:13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spans="2:13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spans="2:13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spans="2:13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spans="2:13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spans="2:13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2:13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spans="2:13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spans="2:13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spans="2:13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spans="2:13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spans="2:13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spans="2:13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spans="2:13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spans="2:13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spans="2:13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spans="2:13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spans="2:13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spans="2:13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spans="2:13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spans="2:13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spans="2:13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2:13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spans="2:13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spans="2:13" x14ac:dyDescent="0.25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spans="2:13" x14ac:dyDescent="0.25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spans="2:13" x14ac:dyDescent="0.25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spans="2:13" x14ac:dyDescent="0.25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spans="2:13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spans="2:13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spans="2:13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spans="2:13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spans="2:13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 spans="2:13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 spans="2:13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 spans="2:13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 spans="2:13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 spans="2:13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 spans="2:13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spans="2:13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spans="2:13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spans="2:13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spans="2:13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spans="2:13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spans="2:13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spans="2:13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spans="2:13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spans="2:13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spans="2:13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spans="2:13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spans="2:13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spans="2:13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spans="2:13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spans="2:13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spans="2:13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spans="2:13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spans="2:13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spans="2:13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spans="2:13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spans="2:13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 spans="2:13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 spans="2:13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 spans="2:13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 spans="2:13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 spans="2:13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 spans="2:13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 spans="2:13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spans="2:13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 spans="2:13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 spans="2:13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 spans="2:13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 spans="2:13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 spans="2:13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 spans="2:13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 spans="2:13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 spans="2:13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 spans="2:13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 spans="2:13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 spans="2:13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 spans="2:13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 spans="2:13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 spans="2:13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 spans="2:13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 spans="2:13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 spans="2:13" x14ac:dyDescent="0.25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 spans="2:13" x14ac:dyDescent="0.25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 spans="2:13" x14ac:dyDescent="0.25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 spans="2:13" x14ac:dyDescent="0.25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 spans="2:13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 spans="2:13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 spans="2:13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 spans="2:13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 spans="2:13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 spans="2:13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 spans="2:13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 spans="2:13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 spans="2:13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 spans="2:13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 spans="2:13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 spans="2:13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 spans="2:13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 spans="2:13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spans="2:13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 spans="2:13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 spans="2:13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 spans="2:13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 spans="2:13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 spans="2:13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 spans="2:13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 spans="2:13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 spans="2:13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spans="2:13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 spans="2:13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spans="2:13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 spans="2:13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 spans="2:13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 spans="2:13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 spans="2:13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spans="2:13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 spans="2:13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 spans="2:13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spans="2:13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 spans="2:13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2:13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 spans="2:13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spans="2:13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spans="2:13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spans="2:13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spans="2:13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 spans="2:13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 spans="2:13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spans="2:13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 spans="2:13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2:13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spans="2:13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spans="2:13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2:13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spans="2:13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spans="2:13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spans="2:13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spans="2:13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2:13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spans="2:13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spans="2:13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spans="2:13" x14ac:dyDescent="0.25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2:13" x14ac:dyDescent="0.25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spans="2:13" x14ac:dyDescent="0.25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spans="2:13" x14ac:dyDescent="0.25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spans="2:13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spans="2:13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spans="2:13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spans="2:13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spans="2:13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spans="2:13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spans="2:13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spans="2:13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spans="2:13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spans="2:13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spans="2:13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spans="2:13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spans="2:13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2:13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spans="2:13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spans="2:13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spans="2:13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spans="2:13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spans="2:13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spans="2:13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spans="2:13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spans="2:13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spans="2:13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spans="2:13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spans="2:13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spans="2:13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spans="2:13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spans="2:13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spans="2:13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spans="2:13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spans="2:13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spans="2:13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spans="2:13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spans="2:13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spans="2:13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spans="2:13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spans="2:13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spans="2:13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spans="2:13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spans="2:13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spans="2:13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spans="2:13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spans="2:13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spans="2:13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spans="2:13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spans="2:13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spans="2:13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spans="2:13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spans="2:13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spans="2:13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spans="2:13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spans="2:13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spans="2:13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spans="2:13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spans="2:13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spans="2:13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spans="2:13" x14ac:dyDescent="0.25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spans="2:13" x14ac:dyDescent="0.25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spans="2:13" x14ac:dyDescent="0.25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spans="2:13" x14ac:dyDescent="0.25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spans="2:13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spans="2:13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spans="2:13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spans="2:13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spans="2:13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spans="2:13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spans="2:13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spans="2:13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spans="2:13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spans="2:13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spans="2:13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spans="2:13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spans="2:13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spans="2:13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spans="2:13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spans="2:13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spans="2:13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spans="2:13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spans="2:13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spans="2:13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spans="2:13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spans="2:13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spans="2:13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spans="2:13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spans="2:13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spans="2:13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spans="2:13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spans="2:13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spans="2:13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spans="2:13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 spans="2:13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 spans="2:13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 spans="2:13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 spans="2:13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 spans="2:13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 spans="2:13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 spans="2:13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 spans="2:13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 spans="2:13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 spans="2:13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 spans="2:13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 spans="2:13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 spans="2:13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 spans="2:13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 spans="2:13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 spans="2:13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 spans="2:13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 spans="2:13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 spans="2:13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 spans="2:13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 spans="2:13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 spans="2:13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 spans="2:13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 spans="2:13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 spans="2:13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 spans="2:13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 spans="2:13" x14ac:dyDescent="0.25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 spans="2:13" x14ac:dyDescent="0.25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 spans="2:13" x14ac:dyDescent="0.25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 spans="2:13" x14ac:dyDescent="0.25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 spans="2:13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 spans="2:13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 spans="2:13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 spans="2:13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 spans="2:13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 spans="2:13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 spans="2:13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 spans="2:13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 spans="2:13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 spans="2:13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 spans="2:13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 spans="2:13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 spans="2:13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 spans="2:13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 spans="2:13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 spans="2:13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 spans="2:13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 spans="2:13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 spans="2:13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 spans="2:13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 spans="2:13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 spans="2:13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 spans="2:13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spans="2:13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 spans="2:13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 spans="2:13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 spans="2:13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 spans="2:13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 spans="2:13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 spans="2:13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 spans="2:13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 spans="2:13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 spans="2:13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 spans="2:13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 spans="2:13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 spans="2:13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 spans="2:13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 spans="2:13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 spans="2:13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 spans="2:13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 spans="2:13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 spans="2:13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 spans="2:13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 spans="2:13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 spans="2:13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 spans="2:13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 spans="2:13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 spans="2:13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 spans="2:13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 spans="2:13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 spans="2:13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 spans="2:13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 spans="2:13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 spans="2:13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 spans="2:13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 spans="2:13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 spans="2:13" x14ac:dyDescent="0.25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 spans="2:13" x14ac:dyDescent="0.25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 spans="2:13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 spans="2:13" x14ac:dyDescent="0.25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 spans="2:13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 spans="2:13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 spans="2:13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 spans="2:13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 spans="2:13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 spans="2:13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 spans="2:13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 spans="2:13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 spans="2:13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 spans="2:13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 spans="2:13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 spans="2:13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 spans="2:13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 spans="2:13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 spans="2:13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 spans="2:13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 spans="2:13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 spans="2:13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 spans="2:13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 spans="2:13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</row>
    <row r="984" spans="2:13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</row>
    <row r="985" spans="2:13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</row>
    <row r="986" spans="2:13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</row>
    <row r="987" spans="2:13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</row>
    <row r="988" spans="2:13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</row>
    <row r="989" spans="2:13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</row>
    <row r="990" spans="2:13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</row>
    <row r="991" spans="2:13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</row>
    <row r="992" spans="2:13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</row>
    <row r="993" spans="2:13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</row>
    <row r="994" spans="2:13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</row>
    <row r="995" spans="2:13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</row>
    <row r="996" spans="2:13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</row>
    <row r="997" spans="2:13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</row>
    <row r="998" spans="2:13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</row>
    <row r="999" spans="2:13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</row>
    <row r="1000" spans="2:13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</row>
    <row r="1001" spans="2:13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</row>
    <row r="1002" spans="2:13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</row>
    <row r="1003" spans="2:13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</row>
    <row r="1004" spans="2:13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</row>
    <row r="1005" spans="2:13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</row>
    <row r="1006" spans="2:13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</row>
    <row r="1007" spans="2:13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</row>
    <row r="1008" spans="2:13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</row>
    <row r="1009" spans="2:13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</row>
    <row r="1010" spans="2:13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</row>
    <row r="1011" spans="2:13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</row>
    <row r="1012" spans="2:13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</row>
    <row r="1013" spans="2:13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</row>
    <row r="1014" spans="2:13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</row>
    <row r="1015" spans="2:13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</row>
    <row r="1016" spans="2:13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</row>
    <row r="1017" spans="2:13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</row>
    <row r="1018" spans="2:13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</row>
    <row r="1019" spans="2:13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</row>
    <row r="1020" spans="2:13" x14ac:dyDescent="0.25"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</row>
    <row r="1021" spans="2:13" x14ac:dyDescent="0.25"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</row>
    <row r="1022" spans="2:13" x14ac:dyDescent="0.25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</row>
    <row r="1023" spans="2:13" x14ac:dyDescent="0.25"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</row>
    <row r="1024" spans="2:13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</row>
    <row r="1025" spans="2:13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</row>
    <row r="1026" spans="2:13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</row>
    <row r="1027" spans="2:13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</row>
    <row r="1028" spans="2:13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</row>
    <row r="1029" spans="2:13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</row>
    <row r="1030" spans="2:13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</row>
    <row r="1031" spans="2:13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</row>
    <row r="1032" spans="2:13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</row>
    <row r="1033" spans="2:13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</row>
    <row r="1034" spans="2:13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</row>
    <row r="1035" spans="2:13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</row>
    <row r="1036" spans="2:13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</row>
    <row r="1037" spans="2:13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</row>
    <row r="1038" spans="2:13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</row>
    <row r="1039" spans="2:13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</row>
    <row r="1040" spans="2:13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</row>
    <row r="1041" spans="2:13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</row>
    <row r="1042" spans="2:13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</row>
    <row r="1043" spans="2:13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</row>
    <row r="1044" spans="2:13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</row>
    <row r="1045" spans="2:13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</row>
    <row r="1046" spans="2:13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</row>
    <row r="1047" spans="2:13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</row>
    <row r="1048" spans="2:13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</row>
    <row r="1049" spans="2:13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</row>
    <row r="1050" spans="2:13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</row>
    <row r="1051" spans="2:13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</row>
    <row r="1052" spans="2:13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</row>
    <row r="1053" spans="2:13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</row>
    <row r="1054" spans="2:13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</row>
    <row r="1055" spans="2:13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</row>
    <row r="1056" spans="2:13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</row>
    <row r="1057" spans="2:13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</row>
    <row r="1058" spans="2:13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</row>
    <row r="1059" spans="2:13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</row>
    <row r="1060" spans="2:13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</row>
    <row r="1061" spans="2:13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</row>
    <row r="1062" spans="2:13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</row>
    <row r="1063" spans="2:13" x14ac:dyDescent="0.25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</row>
    <row r="1064" spans="2:13" x14ac:dyDescent="0.2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</row>
    <row r="1065" spans="2:13" x14ac:dyDescent="0.25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</row>
    <row r="1066" spans="2:13" x14ac:dyDescent="0.25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</row>
    <row r="1067" spans="2:13" x14ac:dyDescent="0.2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</row>
    <row r="1068" spans="2:13" x14ac:dyDescent="0.25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</row>
    <row r="1069" spans="2:13" x14ac:dyDescent="0.25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</row>
    <row r="1070" spans="2:13" x14ac:dyDescent="0.2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</row>
    <row r="1071" spans="2:13" x14ac:dyDescent="0.25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</row>
    <row r="1072" spans="2:13" x14ac:dyDescent="0.25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</row>
    <row r="1073" spans="2:13" x14ac:dyDescent="0.2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</row>
    <row r="1074" spans="2:13" x14ac:dyDescent="0.25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</row>
    <row r="1075" spans="2:13" x14ac:dyDescent="0.25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</row>
    <row r="1076" spans="2:13" x14ac:dyDescent="0.2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</row>
    <row r="1077" spans="2:13" x14ac:dyDescent="0.25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</row>
    <row r="1078" spans="2:13" x14ac:dyDescent="0.25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</row>
    <row r="1079" spans="2:13" x14ac:dyDescent="0.2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</row>
    <row r="1080" spans="2:13" x14ac:dyDescent="0.25"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</row>
    <row r="1081" spans="2:13" x14ac:dyDescent="0.25"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</row>
    <row r="1082" spans="2:13" x14ac:dyDescent="0.25"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</row>
    <row r="1083" spans="2:13" x14ac:dyDescent="0.25"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</row>
    <row r="1084" spans="2:13" x14ac:dyDescent="0.25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</row>
    <row r="1085" spans="2:13" x14ac:dyDescent="0.2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</row>
    <row r="1086" spans="2:13" x14ac:dyDescent="0.25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</row>
    <row r="1087" spans="2:13" x14ac:dyDescent="0.25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</row>
    <row r="1088" spans="2:13" x14ac:dyDescent="0.2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</row>
    <row r="1089" spans="2:13" x14ac:dyDescent="0.25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</row>
    <row r="1090" spans="2:13" x14ac:dyDescent="0.25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</row>
    <row r="1091" spans="2:13" x14ac:dyDescent="0.2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</row>
    <row r="1092" spans="2:13" x14ac:dyDescent="0.25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</row>
    <row r="1093" spans="2:13" x14ac:dyDescent="0.25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</row>
    <row r="1094" spans="2:13" x14ac:dyDescent="0.2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</row>
    <row r="1095" spans="2:13" x14ac:dyDescent="0.25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</row>
    <row r="1096" spans="2:13" x14ac:dyDescent="0.25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</row>
    <row r="1097" spans="2:13" x14ac:dyDescent="0.2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</row>
    <row r="1098" spans="2:13" x14ac:dyDescent="0.25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</row>
    <row r="1099" spans="2:13" x14ac:dyDescent="0.25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</row>
    <row r="1100" spans="2:13" x14ac:dyDescent="0.2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</row>
    <row r="1101" spans="2:13" x14ac:dyDescent="0.25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</row>
    <row r="1102" spans="2:13" x14ac:dyDescent="0.25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</row>
    <row r="1103" spans="2:13" x14ac:dyDescent="0.2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</row>
    <row r="1104" spans="2:13" x14ac:dyDescent="0.25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</row>
    <row r="1105" spans="2:13" x14ac:dyDescent="0.25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</row>
    <row r="1106" spans="2:13" x14ac:dyDescent="0.2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</row>
    <row r="1107" spans="2:13" x14ac:dyDescent="0.25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</row>
    <row r="1108" spans="2:13" x14ac:dyDescent="0.25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</row>
    <row r="1109" spans="2:13" x14ac:dyDescent="0.2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</row>
    <row r="1110" spans="2:13" x14ac:dyDescent="0.25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</row>
    <row r="1111" spans="2:13" x14ac:dyDescent="0.25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</row>
    <row r="1112" spans="2:13" x14ac:dyDescent="0.2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</row>
    <row r="1113" spans="2:13" x14ac:dyDescent="0.25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</row>
    <row r="1114" spans="2:13" x14ac:dyDescent="0.25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</row>
    <row r="1115" spans="2:13" x14ac:dyDescent="0.2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</row>
    <row r="1116" spans="2:13" x14ac:dyDescent="0.25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</row>
    <row r="1117" spans="2:13" x14ac:dyDescent="0.25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</row>
    <row r="1118" spans="2:13" x14ac:dyDescent="0.2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</row>
    <row r="1119" spans="2:13" x14ac:dyDescent="0.25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</row>
    <row r="1120" spans="2:13" x14ac:dyDescent="0.25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</row>
    <row r="1121" spans="2:13" x14ac:dyDescent="0.2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</row>
    <row r="1122" spans="2:13" x14ac:dyDescent="0.25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</row>
    <row r="1123" spans="2:13" x14ac:dyDescent="0.25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</row>
    <row r="1124" spans="2:13" x14ac:dyDescent="0.2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</row>
    <row r="1125" spans="2:13" x14ac:dyDescent="0.25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</row>
    <row r="1126" spans="2:13" x14ac:dyDescent="0.25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</row>
    <row r="1127" spans="2:13" x14ac:dyDescent="0.2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</row>
    <row r="1128" spans="2:13" x14ac:dyDescent="0.25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</row>
    <row r="1129" spans="2:13" x14ac:dyDescent="0.25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</row>
    <row r="1130" spans="2:13" x14ac:dyDescent="0.2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</row>
    <row r="1131" spans="2:13" x14ac:dyDescent="0.25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</row>
    <row r="1132" spans="2:13" x14ac:dyDescent="0.25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</row>
    <row r="1133" spans="2:13" x14ac:dyDescent="0.2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</row>
    <row r="1134" spans="2:13" x14ac:dyDescent="0.25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</row>
    <row r="1135" spans="2:13" x14ac:dyDescent="0.25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</row>
    <row r="1136" spans="2:13" x14ac:dyDescent="0.2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</row>
    <row r="1137" spans="2:13" x14ac:dyDescent="0.25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</row>
    <row r="1138" spans="2:13" x14ac:dyDescent="0.25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</row>
    <row r="1139" spans="2:13" x14ac:dyDescent="0.2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</row>
    <row r="1140" spans="2:13" x14ac:dyDescent="0.25"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</row>
    <row r="1141" spans="2:13" x14ac:dyDescent="0.25"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</row>
    <row r="1142" spans="2:13" x14ac:dyDescent="0.25"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</row>
    <row r="1143" spans="2:13" x14ac:dyDescent="0.25"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</row>
    <row r="1144" spans="2:13" x14ac:dyDescent="0.25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</row>
    <row r="1145" spans="2:13" x14ac:dyDescent="0.2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</row>
    <row r="1146" spans="2:13" x14ac:dyDescent="0.25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</row>
    <row r="1147" spans="2:13" x14ac:dyDescent="0.25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</row>
    <row r="1148" spans="2:13" x14ac:dyDescent="0.2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</row>
    <row r="1149" spans="2:13" x14ac:dyDescent="0.25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</row>
    <row r="1150" spans="2:13" x14ac:dyDescent="0.25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</row>
    <row r="1151" spans="2:13" x14ac:dyDescent="0.2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</row>
    <row r="1152" spans="2:13" x14ac:dyDescent="0.25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</row>
    <row r="1153" spans="2:13" x14ac:dyDescent="0.25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</row>
    <row r="1154" spans="2:13" x14ac:dyDescent="0.2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</row>
    <row r="1155" spans="2:13" x14ac:dyDescent="0.25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</row>
    <row r="1156" spans="2:13" x14ac:dyDescent="0.25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</row>
    <row r="1157" spans="2:13" x14ac:dyDescent="0.2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</row>
    <row r="1158" spans="2:13" x14ac:dyDescent="0.25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</row>
    <row r="1159" spans="2:13" x14ac:dyDescent="0.25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</row>
    <row r="1160" spans="2:13" x14ac:dyDescent="0.2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</row>
    <row r="1161" spans="2:13" x14ac:dyDescent="0.25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</row>
    <row r="1162" spans="2:13" x14ac:dyDescent="0.25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</row>
    <row r="1163" spans="2:13" x14ac:dyDescent="0.2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</row>
    <row r="1164" spans="2:13" x14ac:dyDescent="0.25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</row>
    <row r="1165" spans="2:13" x14ac:dyDescent="0.25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</row>
    <row r="1166" spans="2:13" x14ac:dyDescent="0.2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</row>
    <row r="1167" spans="2:13" x14ac:dyDescent="0.25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</row>
    <row r="1168" spans="2:13" x14ac:dyDescent="0.25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</row>
    <row r="1169" spans="2:13" x14ac:dyDescent="0.2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</row>
    <row r="1170" spans="2:13" x14ac:dyDescent="0.25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</row>
    <row r="1171" spans="2:13" x14ac:dyDescent="0.25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</row>
    <row r="1172" spans="2:13" x14ac:dyDescent="0.2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</row>
    <row r="1173" spans="2:13" x14ac:dyDescent="0.25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</row>
    <row r="1174" spans="2:13" x14ac:dyDescent="0.25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</row>
    <row r="1175" spans="2:13" x14ac:dyDescent="0.2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</row>
    <row r="1176" spans="2:13" x14ac:dyDescent="0.25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</row>
    <row r="1177" spans="2:13" x14ac:dyDescent="0.25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</row>
    <row r="1178" spans="2:13" x14ac:dyDescent="0.2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</row>
    <row r="1179" spans="2:13" x14ac:dyDescent="0.25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</row>
    <row r="1180" spans="2:13" x14ac:dyDescent="0.25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</row>
    <row r="1181" spans="2:13" x14ac:dyDescent="0.2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</row>
    <row r="1182" spans="2:13" x14ac:dyDescent="0.25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</row>
    <row r="1183" spans="2:13" x14ac:dyDescent="0.25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</row>
    <row r="1184" spans="2:13" x14ac:dyDescent="0.2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</row>
    <row r="1185" spans="2:13" x14ac:dyDescent="0.25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</row>
    <row r="1186" spans="2:13" x14ac:dyDescent="0.25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</row>
    <row r="1187" spans="2:13" x14ac:dyDescent="0.2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</row>
    <row r="1188" spans="2:13" x14ac:dyDescent="0.25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</row>
    <row r="1189" spans="2:13" x14ac:dyDescent="0.25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</row>
    <row r="1190" spans="2:13" x14ac:dyDescent="0.2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</row>
    <row r="1191" spans="2:13" x14ac:dyDescent="0.25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</row>
    <row r="1192" spans="2:13" x14ac:dyDescent="0.25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</row>
    <row r="1193" spans="2:13" x14ac:dyDescent="0.2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</row>
    <row r="1194" spans="2:13" x14ac:dyDescent="0.25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</row>
    <row r="1195" spans="2:13" x14ac:dyDescent="0.25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</row>
    <row r="1196" spans="2:13" x14ac:dyDescent="0.2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</row>
    <row r="1197" spans="2:13" x14ac:dyDescent="0.25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</row>
    <row r="1198" spans="2:13" x14ac:dyDescent="0.25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</row>
    <row r="1199" spans="2:13" x14ac:dyDescent="0.2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</row>
    <row r="1200" spans="2:13" x14ac:dyDescent="0.25"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</row>
    <row r="1201" spans="2:13" x14ac:dyDescent="0.25"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</row>
    <row r="1202" spans="2:13" x14ac:dyDescent="0.25"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</row>
    <row r="1203" spans="2:13" x14ac:dyDescent="0.25"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</row>
    <row r="1204" spans="2:13" x14ac:dyDescent="0.25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</row>
    <row r="1205" spans="2:13" x14ac:dyDescent="0.2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</row>
    <row r="1206" spans="2:13" x14ac:dyDescent="0.25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</row>
    <row r="1207" spans="2:13" x14ac:dyDescent="0.25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</row>
    <row r="1208" spans="2:13" x14ac:dyDescent="0.2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</row>
    <row r="1209" spans="2:13" x14ac:dyDescent="0.25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</row>
    <row r="1210" spans="2:13" x14ac:dyDescent="0.25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</row>
    <row r="1211" spans="2:13" x14ac:dyDescent="0.2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</row>
    <row r="1212" spans="2:13" x14ac:dyDescent="0.25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</row>
    <row r="1213" spans="2:13" x14ac:dyDescent="0.25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</row>
    <row r="1214" spans="2:13" x14ac:dyDescent="0.2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</row>
    <row r="1215" spans="2:13" x14ac:dyDescent="0.25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</row>
    <row r="1216" spans="2:13" x14ac:dyDescent="0.25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</row>
    <row r="1217" spans="2:13" x14ac:dyDescent="0.2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</row>
    <row r="1218" spans="2:13" x14ac:dyDescent="0.25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</row>
    <row r="1219" spans="2:13" x14ac:dyDescent="0.25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</row>
    <row r="1220" spans="2:13" x14ac:dyDescent="0.2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</row>
    <row r="1221" spans="2:13" x14ac:dyDescent="0.25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</row>
    <row r="1222" spans="2:13" x14ac:dyDescent="0.25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</row>
    <row r="1223" spans="2:13" x14ac:dyDescent="0.2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</row>
    <row r="1224" spans="2:13" x14ac:dyDescent="0.25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</row>
    <row r="1225" spans="2:13" x14ac:dyDescent="0.25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</row>
    <row r="1226" spans="2:13" x14ac:dyDescent="0.2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</row>
    <row r="1227" spans="2:13" x14ac:dyDescent="0.25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</row>
    <row r="1228" spans="2:13" x14ac:dyDescent="0.25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</row>
    <row r="1229" spans="2:13" x14ac:dyDescent="0.2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</row>
    <row r="1230" spans="2:13" x14ac:dyDescent="0.25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</row>
    <row r="1231" spans="2:13" x14ac:dyDescent="0.25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</row>
    <row r="1232" spans="2:13" x14ac:dyDescent="0.2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</row>
    <row r="1233" spans="2:13" x14ac:dyDescent="0.25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</row>
    <row r="1234" spans="2:13" x14ac:dyDescent="0.25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</row>
    <row r="1235" spans="2:13" x14ac:dyDescent="0.2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</row>
    <row r="1236" spans="2:13" x14ac:dyDescent="0.25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</row>
    <row r="1237" spans="2:13" x14ac:dyDescent="0.25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</row>
    <row r="1238" spans="2:13" x14ac:dyDescent="0.2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</row>
    <row r="1239" spans="2:13" x14ac:dyDescent="0.25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</row>
    <row r="1240" spans="2:13" x14ac:dyDescent="0.25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</row>
    <row r="1241" spans="2:13" x14ac:dyDescent="0.2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</row>
    <row r="1242" spans="2:13" x14ac:dyDescent="0.25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</row>
    <row r="1243" spans="2:13" x14ac:dyDescent="0.25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</row>
    <row r="1244" spans="2:13" x14ac:dyDescent="0.2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</row>
    <row r="1245" spans="2:13" x14ac:dyDescent="0.25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</row>
    <row r="1246" spans="2:13" x14ac:dyDescent="0.25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</row>
    <row r="1247" spans="2:13" x14ac:dyDescent="0.2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</row>
    <row r="1248" spans="2:13" x14ac:dyDescent="0.25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</row>
    <row r="1249" spans="2:13" x14ac:dyDescent="0.25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</row>
    <row r="1250" spans="2:13" x14ac:dyDescent="0.2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</row>
    <row r="1251" spans="2:13" x14ac:dyDescent="0.25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</row>
    <row r="1252" spans="2:13" x14ac:dyDescent="0.25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</row>
    <row r="1253" spans="2:13" x14ac:dyDescent="0.2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</row>
    <row r="1254" spans="2:13" x14ac:dyDescent="0.25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</row>
    <row r="1255" spans="2:13" x14ac:dyDescent="0.25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</row>
    <row r="1256" spans="2:13" x14ac:dyDescent="0.2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</row>
    <row r="1257" spans="2:13" x14ac:dyDescent="0.25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</row>
    <row r="1258" spans="2:13" x14ac:dyDescent="0.25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</row>
    <row r="1259" spans="2:13" x14ac:dyDescent="0.2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</row>
    <row r="1260" spans="2:13" x14ac:dyDescent="0.25"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</row>
    <row r="1261" spans="2:13" x14ac:dyDescent="0.25"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</row>
    <row r="1262" spans="2:13" x14ac:dyDescent="0.25"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</row>
    <row r="1263" spans="2:13" x14ac:dyDescent="0.25"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</row>
    <row r="1264" spans="2:13" x14ac:dyDescent="0.25"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</row>
    <row r="1265" spans="2:13" x14ac:dyDescent="0.25"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</row>
    <row r="1266" spans="2:13" x14ac:dyDescent="0.25"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</row>
    <row r="1267" spans="2:13" x14ac:dyDescent="0.25"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</row>
    <row r="1268" spans="2:13" x14ac:dyDescent="0.25"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</row>
    <row r="1269" spans="2:13" x14ac:dyDescent="0.25"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</row>
    <row r="1270" spans="2:13" x14ac:dyDescent="0.25"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</row>
    <row r="1271" spans="2:13" x14ac:dyDescent="0.25"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</row>
    <row r="1272" spans="2:13" x14ac:dyDescent="0.25"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</row>
    <row r="1273" spans="2:13" x14ac:dyDescent="0.25"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</row>
    <row r="1274" spans="2:13" x14ac:dyDescent="0.25"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</row>
    <row r="1275" spans="2:13" x14ac:dyDescent="0.25"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</row>
    <row r="1276" spans="2:13" x14ac:dyDescent="0.25"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</row>
    <row r="1277" spans="2:13" x14ac:dyDescent="0.25"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</row>
    <row r="1278" spans="2:13" x14ac:dyDescent="0.25"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</row>
    <row r="1279" spans="2:13" x14ac:dyDescent="0.25"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</row>
    <row r="1280" spans="2:13" x14ac:dyDescent="0.25"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</row>
    <row r="1281" spans="2:13" x14ac:dyDescent="0.25"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</row>
    <row r="1282" spans="2:13" x14ac:dyDescent="0.25"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</row>
    <row r="1283" spans="2:13" x14ac:dyDescent="0.25"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</row>
    <row r="1284" spans="2:13" x14ac:dyDescent="0.25"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</row>
    <row r="1285" spans="2:13" x14ac:dyDescent="0.25"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</row>
    <row r="1286" spans="2:13" x14ac:dyDescent="0.25"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</row>
    <row r="1287" spans="2:13" x14ac:dyDescent="0.25"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</row>
    <row r="1288" spans="2:13" x14ac:dyDescent="0.25"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</row>
    <row r="1289" spans="2:13" x14ac:dyDescent="0.25"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</row>
    <row r="1290" spans="2:13" x14ac:dyDescent="0.25"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</row>
    <row r="1291" spans="2:13" x14ac:dyDescent="0.25"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</row>
    <row r="1292" spans="2:13" x14ac:dyDescent="0.25"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</row>
    <row r="1293" spans="2:13" x14ac:dyDescent="0.25"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</row>
    <row r="1294" spans="2:13" x14ac:dyDescent="0.25"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</row>
    <row r="1295" spans="2:13" x14ac:dyDescent="0.25"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</row>
    <row r="1296" spans="2:13" x14ac:dyDescent="0.25"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</row>
    <row r="1297" spans="2:13" x14ac:dyDescent="0.25"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</row>
    <row r="1298" spans="2:13" x14ac:dyDescent="0.25"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</row>
    <row r="1299" spans="2:13" x14ac:dyDescent="0.25"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</row>
    <row r="1300" spans="2:13" x14ac:dyDescent="0.25"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</row>
    <row r="1301" spans="2:13" x14ac:dyDescent="0.25"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</row>
    <row r="1302" spans="2:13" x14ac:dyDescent="0.25"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</row>
    <row r="1303" spans="2:13" x14ac:dyDescent="0.25"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</row>
    <row r="1304" spans="2:13" x14ac:dyDescent="0.25"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</row>
    <row r="1305" spans="2:13" x14ac:dyDescent="0.25"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</row>
    <row r="1306" spans="2:13" x14ac:dyDescent="0.25"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</row>
    <row r="1307" spans="2:13" x14ac:dyDescent="0.25"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</row>
    <row r="1308" spans="2:13" x14ac:dyDescent="0.25"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</row>
    <row r="1309" spans="2:13" x14ac:dyDescent="0.25"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</row>
    <row r="1310" spans="2:13" x14ac:dyDescent="0.25"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</row>
    <row r="1311" spans="2:13" x14ac:dyDescent="0.25"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</row>
    <row r="1312" spans="2:13" x14ac:dyDescent="0.25"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</row>
    <row r="1313" spans="2:13" x14ac:dyDescent="0.25"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</row>
    <row r="1314" spans="2:13" x14ac:dyDescent="0.25"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</row>
    <row r="1315" spans="2:13" x14ac:dyDescent="0.25"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</row>
    <row r="1316" spans="2:13" x14ac:dyDescent="0.25"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</row>
    <row r="1317" spans="2:13" x14ac:dyDescent="0.25"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</row>
    <row r="1318" spans="2:13" x14ac:dyDescent="0.25"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</row>
    <row r="1319" spans="2:13" x14ac:dyDescent="0.25"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</row>
    <row r="1320" spans="2:13" x14ac:dyDescent="0.25"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</row>
    <row r="1321" spans="2:13" x14ac:dyDescent="0.25"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</row>
    <row r="1322" spans="2:13" x14ac:dyDescent="0.25"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</row>
    <row r="1323" spans="2:13" x14ac:dyDescent="0.25"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</row>
    <row r="1324" spans="2:13" x14ac:dyDescent="0.25"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</row>
    <row r="1325" spans="2:13" x14ac:dyDescent="0.25"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</row>
    <row r="1326" spans="2:13" x14ac:dyDescent="0.25"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</row>
    <row r="1327" spans="2:13" x14ac:dyDescent="0.25"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</row>
    <row r="1328" spans="2:13" x14ac:dyDescent="0.25"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</row>
    <row r="1329" spans="2:13" x14ac:dyDescent="0.25"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</row>
    <row r="1330" spans="2:13" x14ac:dyDescent="0.25"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</row>
    <row r="1331" spans="2:13" x14ac:dyDescent="0.25"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</row>
    <row r="1332" spans="2:13" x14ac:dyDescent="0.25"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</row>
    <row r="1333" spans="2:13" x14ac:dyDescent="0.25"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</row>
    <row r="1334" spans="2:13" x14ac:dyDescent="0.25"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</row>
    <row r="1335" spans="2:13" x14ac:dyDescent="0.25"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</row>
    <row r="1336" spans="2:13" x14ac:dyDescent="0.25"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</row>
    <row r="1337" spans="2:13" x14ac:dyDescent="0.25"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</row>
    <row r="1338" spans="2:13" x14ac:dyDescent="0.25"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</row>
    <row r="1339" spans="2:13" x14ac:dyDescent="0.25"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</row>
    <row r="1340" spans="2:13" x14ac:dyDescent="0.25"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</row>
    <row r="1341" spans="2:13" x14ac:dyDescent="0.25"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</row>
    <row r="1342" spans="2:13" x14ac:dyDescent="0.25"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</row>
    <row r="1343" spans="2:13" x14ac:dyDescent="0.25"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</row>
    <row r="1344" spans="2:13" x14ac:dyDescent="0.25"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</row>
    <row r="1345" spans="2:13" x14ac:dyDescent="0.25"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</row>
    <row r="1346" spans="2:13" x14ac:dyDescent="0.25"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</row>
    <row r="1347" spans="2:13" x14ac:dyDescent="0.25"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</row>
    <row r="1348" spans="2:13" x14ac:dyDescent="0.25"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</row>
    <row r="1349" spans="2:13" x14ac:dyDescent="0.25"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</row>
    <row r="1350" spans="2:13" x14ac:dyDescent="0.25"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</row>
    <row r="1351" spans="2:13" x14ac:dyDescent="0.25"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</row>
    <row r="1352" spans="2:13" x14ac:dyDescent="0.25"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</row>
    <row r="1353" spans="2:13" x14ac:dyDescent="0.25"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</row>
    <row r="1354" spans="2:13" x14ac:dyDescent="0.25"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</row>
    <row r="1355" spans="2:13" x14ac:dyDescent="0.25"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</row>
    <row r="1356" spans="2:13" x14ac:dyDescent="0.25"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</row>
    <row r="1357" spans="2:13" x14ac:dyDescent="0.25"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</row>
    <row r="1358" spans="2:13" x14ac:dyDescent="0.25"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</row>
    <row r="1359" spans="2:13" x14ac:dyDescent="0.25"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</row>
    <row r="1360" spans="2:13" x14ac:dyDescent="0.25"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</row>
    <row r="1361" spans="2:13" x14ac:dyDescent="0.25"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</row>
    <row r="1362" spans="2:13" x14ac:dyDescent="0.25"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</row>
    <row r="1363" spans="2:13" x14ac:dyDescent="0.25"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</row>
    <row r="1364" spans="2:13" x14ac:dyDescent="0.25"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</row>
    <row r="1365" spans="2:13" x14ac:dyDescent="0.25"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</row>
    <row r="1366" spans="2:13" x14ac:dyDescent="0.25"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</row>
    <row r="1367" spans="2:13" x14ac:dyDescent="0.25"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</row>
    <row r="1368" spans="2:13" x14ac:dyDescent="0.25"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</row>
    <row r="1369" spans="2:13" x14ac:dyDescent="0.25"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</row>
    <row r="1370" spans="2:13" x14ac:dyDescent="0.25"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</row>
    <row r="1371" spans="2:13" x14ac:dyDescent="0.25"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</row>
    <row r="1372" spans="2:13" x14ac:dyDescent="0.25"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</row>
    <row r="1373" spans="2:13" x14ac:dyDescent="0.25"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</row>
    <row r="1374" spans="2:13" x14ac:dyDescent="0.25"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</row>
    <row r="1375" spans="2:13" x14ac:dyDescent="0.25"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</row>
    <row r="1376" spans="2:13" x14ac:dyDescent="0.25"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</row>
    <row r="1377" spans="2:13" x14ac:dyDescent="0.25"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</row>
    <row r="1378" spans="2:13" x14ac:dyDescent="0.25"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</row>
    <row r="1379" spans="2:13" x14ac:dyDescent="0.25"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</row>
    <row r="1380" spans="2:13" x14ac:dyDescent="0.25"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</row>
    <row r="1381" spans="2:13" x14ac:dyDescent="0.25"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</row>
    <row r="1382" spans="2:13" x14ac:dyDescent="0.25"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</row>
    <row r="1383" spans="2:13" x14ac:dyDescent="0.25"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</row>
    <row r="1384" spans="2:13" x14ac:dyDescent="0.25"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</row>
    <row r="1385" spans="2:13" x14ac:dyDescent="0.25"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</row>
    <row r="1386" spans="2:13" x14ac:dyDescent="0.25"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</row>
    <row r="1387" spans="2:13" x14ac:dyDescent="0.25"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</row>
    <row r="1388" spans="2:13" x14ac:dyDescent="0.25"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</row>
    <row r="1389" spans="2:13" x14ac:dyDescent="0.25"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</row>
    <row r="1390" spans="2:13" x14ac:dyDescent="0.25"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</row>
    <row r="1391" spans="2:13" x14ac:dyDescent="0.25"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</row>
    <row r="1392" spans="2:13" x14ac:dyDescent="0.25"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</row>
    <row r="1393" spans="2:13" x14ac:dyDescent="0.25"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</row>
    <row r="1394" spans="2:13" x14ac:dyDescent="0.25"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</row>
    <row r="1395" spans="2:13" x14ac:dyDescent="0.25"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</row>
    <row r="1396" spans="2:13" x14ac:dyDescent="0.25"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</row>
    <row r="1397" spans="2:13" x14ac:dyDescent="0.25"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</row>
    <row r="1398" spans="2:13" x14ac:dyDescent="0.25"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</row>
    <row r="1399" spans="2:13" x14ac:dyDescent="0.25"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</row>
    <row r="1400" spans="2:13" x14ac:dyDescent="0.25"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</row>
    <row r="1401" spans="2:13" x14ac:dyDescent="0.25"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</row>
    <row r="1402" spans="2:13" x14ac:dyDescent="0.25"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</row>
    <row r="1403" spans="2:13" x14ac:dyDescent="0.25"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</row>
    <row r="1404" spans="2:13" x14ac:dyDescent="0.25"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</row>
    <row r="1405" spans="2:13" x14ac:dyDescent="0.25"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</row>
    <row r="1406" spans="2:13" x14ac:dyDescent="0.25"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</row>
    <row r="1407" spans="2:13" x14ac:dyDescent="0.25"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</row>
    <row r="1408" spans="2:13" x14ac:dyDescent="0.25"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</row>
    <row r="1409" spans="2:13" x14ac:dyDescent="0.25"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</row>
    <row r="1410" spans="2:13" x14ac:dyDescent="0.25"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</row>
    <row r="1411" spans="2:13" x14ac:dyDescent="0.25"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</row>
    <row r="1412" spans="2:13" x14ac:dyDescent="0.25"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</row>
    <row r="1413" spans="2:13" x14ac:dyDescent="0.25"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</row>
    <row r="1414" spans="2:13" x14ac:dyDescent="0.25"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</row>
    <row r="1415" spans="2:13" x14ac:dyDescent="0.25"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</row>
    <row r="1416" spans="2:13" x14ac:dyDescent="0.25"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</row>
    <row r="1417" spans="2:13" x14ac:dyDescent="0.25"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</row>
    <row r="1418" spans="2:13" x14ac:dyDescent="0.25"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</row>
    <row r="1419" spans="2:13" x14ac:dyDescent="0.25"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</row>
    <row r="1420" spans="2:13" x14ac:dyDescent="0.25"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</row>
    <row r="1421" spans="2:13" x14ac:dyDescent="0.25"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</row>
    <row r="1422" spans="2:13" x14ac:dyDescent="0.25"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</row>
    <row r="1423" spans="2:13" x14ac:dyDescent="0.25"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</row>
    <row r="1424" spans="2:13" x14ac:dyDescent="0.25"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</row>
    <row r="1425" spans="2:13" x14ac:dyDescent="0.25"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</row>
    <row r="1426" spans="2:13" x14ac:dyDescent="0.25"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</row>
    <row r="1427" spans="2:13" x14ac:dyDescent="0.25"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</row>
    <row r="1428" spans="2:13" x14ac:dyDescent="0.25"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</row>
    <row r="1429" spans="2:13" x14ac:dyDescent="0.25"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</row>
    <row r="1430" spans="2:13" x14ac:dyDescent="0.25"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</row>
    <row r="1431" spans="2:13" x14ac:dyDescent="0.25"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</row>
    <row r="1432" spans="2:13" x14ac:dyDescent="0.25"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</row>
    <row r="1433" spans="2:13" x14ac:dyDescent="0.25"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</row>
    <row r="1434" spans="2:13" x14ac:dyDescent="0.25"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</row>
    <row r="1435" spans="2:13" x14ac:dyDescent="0.25"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</row>
    <row r="1436" spans="2:13" x14ac:dyDescent="0.25"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</row>
    <row r="1437" spans="2:13" x14ac:dyDescent="0.25"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</row>
    <row r="1438" spans="2:13" x14ac:dyDescent="0.25"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</row>
    <row r="1439" spans="2:13" x14ac:dyDescent="0.25"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</row>
    <row r="1440" spans="2:13" x14ac:dyDescent="0.25"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</row>
    <row r="1441" spans="2:13" x14ac:dyDescent="0.25"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</row>
    <row r="1442" spans="2:13" x14ac:dyDescent="0.25"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</row>
    <row r="1443" spans="2:13" x14ac:dyDescent="0.25"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</row>
    <row r="1444" spans="2:13" x14ac:dyDescent="0.25"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</row>
    <row r="1445" spans="2:13" x14ac:dyDescent="0.25"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</row>
    <row r="1446" spans="2:13" x14ac:dyDescent="0.25"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</row>
    <row r="1447" spans="2:13" x14ac:dyDescent="0.25"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</row>
    <row r="1448" spans="2:13" x14ac:dyDescent="0.25"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</row>
    <row r="1449" spans="2:13" x14ac:dyDescent="0.25"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</row>
    <row r="1450" spans="2:13" x14ac:dyDescent="0.25"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</row>
    <row r="1451" spans="2:13" x14ac:dyDescent="0.25"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</row>
    <row r="1452" spans="2:13" x14ac:dyDescent="0.25"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</row>
    <row r="1453" spans="2:13" x14ac:dyDescent="0.25"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</row>
    <row r="1454" spans="2:13" x14ac:dyDescent="0.25"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</row>
    <row r="1455" spans="2:13" x14ac:dyDescent="0.25"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</row>
    <row r="1456" spans="2:13" x14ac:dyDescent="0.25"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</row>
    <row r="1457" spans="2:13" x14ac:dyDescent="0.25"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</row>
    <row r="1458" spans="2:13" x14ac:dyDescent="0.25"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</row>
    <row r="1459" spans="2:13" x14ac:dyDescent="0.25"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</row>
    <row r="1460" spans="2:13" x14ac:dyDescent="0.25"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</row>
    <row r="1461" spans="2:13" x14ac:dyDescent="0.25"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</row>
    <row r="1462" spans="2:13" x14ac:dyDescent="0.25"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</row>
    <row r="1463" spans="2:13" x14ac:dyDescent="0.25"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</row>
    <row r="1464" spans="2:13" x14ac:dyDescent="0.25"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</row>
    <row r="1465" spans="2:13" x14ac:dyDescent="0.25"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</row>
    <row r="1466" spans="2:13" x14ac:dyDescent="0.25"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</row>
    <row r="1467" spans="2:13" x14ac:dyDescent="0.25"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</row>
    <row r="1468" spans="2:13" x14ac:dyDescent="0.25"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</row>
    <row r="1469" spans="2:13" x14ac:dyDescent="0.25"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</row>
    <row r="1470" spans="2:13" x14ac:dyDescent="0.25"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</row>
    <row r="1471" spans="2:13" x14ac:dyDescent="0.25"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</row>
    <row r="1472" spans="2:13" x14ac:dyDescent="0.25"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</row>
    <row r="1473" spans="2:13" x14ac:dyDescent="0.25"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</row>
    <row r="1474" spans="2:13" x14ac:dyDescent="0.25"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</row>
    <row r="1475" spans="2:13" x14ac:dyDescent="0.25"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</row>
    <row r="1476" spans="2:13" x14ac:dyDescent="0.25"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</row>
    <row r="1477" spans="2:13" x14ac:dyDescent="0.25"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</row>
    <row r="1478" spans="2:13" x14ac:dyDescent="0.25"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</row>
    <row r="1479" spans="2:13" x14ac:dyDescent="0.25"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</row>
    <row r="1480" spans="2:13" x14ac:dyDescent="0.25"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</row>
    <row r="1481" spans="2:13" x14ac:dyDescent="0.25"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</row>
    <row r="1482" spans="2:13" x14ac:dyDescent="0.25"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</row>
    <row r="1483" spans="2:13" x14ac:dyDescent="0.25"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</row>
    <row r="1484" spans="2:13" x14ac:dyDescent="0.25"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</row>
    <row r="1485" spans="2:13" x14ac:dyDescent="0.25"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</row>
    <row r="1486" spans="2:13" x14ac:dyDescent="0.25"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</row>
    <row r="1487" spans="2:13" x14ac:dyDescent="0.25"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</row>
    <row r="1488" spans="2:13" x14ac:dyDescent="0.25"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</row>
    <row r="1489" spans="2:13" x14ac:dyDescent="0.25"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</row>
    <row r="1490" spans="2:13" x14ac:dyDescent="0.25"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</row>
    <row r="1491" spans="2:13" x14ac:dyDescent="0.25"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</row>
    <row r="1492" spans="2:13" x14ac:dyDescent="0.25"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</row>
    <row r="1493" spans="2:13" x14ac:dyDescent="0.25"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</row>
    <row r="1494" spans="2:13" x14ac:dyDescent="0.25"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</row>
    <row r="1495" spans="2:13" x14ac:dyDescent="0.25"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</row>
    <row r="1496" spans="2:13" x14ac:dyDescent="0.25"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</row>
    <row r="1497" spans="2:13" x14ac:dyDescent="0.25"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</row>
    <row r="1498" spans="2:13" x14ac:dyDescent="0.25"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</row>
    <row r="1499" spans="2:13" x14ac:dyDescent="0.25"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</row>
    <row r="1500" spans="2:13" x14ac:dyDescent="0.25"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</row>
    <row r="1501" spans="2:13" x14ac:dyDescent="0.25"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</row>
    <row r="1502" spans="2:13" x14ac:dyDescent="0.25"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</row>
    <row r="1503" spans="2:13" x14ac:dyDescent="0.25"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</row>
    <row r="1504" spans="2:13" x14ac:dyDescent="0.25"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</row>
    <row r="1505" spans="2:13" x14ac:dyDescent="0.25"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</row>
    <row r="1506" spans="2:13" x14ac:dyDescent="0.25"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</row>
    <row r="1507" spans="2:13" x14ac:dyDescent="0.25"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</row>
    <row r="1508" spans="2:13" x14ac:dyDescent="0.25"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</row>
    <row r="1509" spans="2:13" x14ac:dyDescent="0.25"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</row>
    <row r="1510" spans="2:13" x14ac:dyDescent="0.25"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</row>
    <row r="1511" spans="2:13" x14ac:dyDescent="0.25"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</row>
    <row r="1512" spans="2:13" x14ac:dyDescent="0.25"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</row>
    <row r="1513" spans="2:13" x14ac:dyDescent="0.25"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</row>
    <row r="1514" spans="2:13" x14ac:dyDescent="0.25"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</row>
    <row r="1515" spans="2:13" x14ac:dyDescent="0.25"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</row>
    <row r="1516" spans="2:13" x14ac:dyDescent="0.25"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</row>
    <row r="1517" spans="2:13" x14ac:dyDescent="0.25"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</row>
    <row r="1518" spans="2:13" x14ac:dyDescent="0.25"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</row>
    <row r="1519" spans="2:13" x14ac:dyDescent="0.25"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</row>
    <row r="1520" spans="2:13" x14ac:dyDescent="0.25"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</row>
    <row r="1521" spans="2:13" x14ac:dyDescent="0.25"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</row>
    <row r="1522" spans="2:13" x14ac:dyDescent="0.25"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</row>
    <row r="1523" spans="2:13" x14ac:dyDescent="0.25"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</row>
    <row r="1524" spans="2:13" x14ac:dyDescent="0.25"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</row>
    <row r="1525" spans="2:13" x14ac:dyDescent="0.25"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</row>
    <row r="1526" spans="2:13" x14ac:dyDescent="0.25"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</row>
    <row r="1527" spans="2:13" x14ac:dyDescent="0.25"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</row>
    <row r="1528" spans="2:13" x14ac:dyDescent="0.25"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</row>
    <row r="1529" spans="2:13" x14ac:dyDescent="0.25"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</row>
    <row r="1530" spans="2:13" x14ac:dyDescent="0.25"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</row>
    <row r="1531" spans="2:13" x14ac:dyDescent="0.25"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</row>
    <row r="1532" spans="2:13" x14ac:dyDescent="0.25"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</row>
    <row r="1533" spans="2:13" x14ac:dyDescent="0.25"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</row>
    <row r="1534" spans="2:13" x14ac:dyDescent="0.25"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</row>
    <row r="1535" spans="2:13" x14ac:dyDescent="0.25"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</row>
    <row r="1536" spans="2:13" x14ac:dyDescent="0.25"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</row>
    <row r="1537" spans="2:13" x14ac:dyDescent="0.25"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</row>
    <row r="1538" spans="2:13" x14ac:dyDescent="0.25"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</row>
    <row r="1539" spans="2:13" x14ac:dyDescent="0.25"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</row>
    <row r="1540" spans="2:13" x14ac:dyDescent="0.25"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</row>
    <row r="1541" spans="2:13" x14ac:dyDescent="0.25"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</row>
    <row r="1542" spans="2:13" x14ac:dyDescent="0.25"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</row>
    <row r="1543" spans="2:13" x14ac:dyDescent="0.25"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</row>
    <row r="1544" spans="2:13" x14ac:dyDescent="0.25"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</row>
    <row r="1545" spans="2:13" x14ac:dyDescent="0.25"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</row>
    <row r="1546" spans="2:13" x14ac:dyDescent="0.25"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</row>
    <row r="1547" spans="2:13" x14ac:dyDescent="0.25"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</row>
    <row r="1548" spans="2:13" x14ac:dyDescent="0.25"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</row>
    <row r="1549" spans="2:13" x14ac:dyDescent="0.25"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</row>
    <row r="1550" spans="2:13" x14ac:dyDescent="0.25"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</row>
    <row r="1551" spans="2:13" x14ac:dyDescent="0.25"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</row>
    <row r="1552" spans="2:13" x14ac:dyDescent="0.25"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</row>
    <row r="1553" spans="2:13" x14ac:dyDescent="0.25"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</row>
    <row r="1554" spans="2:13" x14ac:dyDescent="0.25"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</row>
    <row r="1555" spans="2:13" x14ac:dyDescent="0.25"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</row>
    <row r="1556" spans="2:13" x14ac:dyDescent="0.25"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</row>
    <row r="1557" spans="2:13" x14ac:dyDescent="0.25"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</row>
    <row r="1558" spans="2:13" x14ac:dyDescent="0.25"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</row>
    <row r="1559" spans="2:13" x14ac:dyDescent="0.25"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</row>
    <row r="1560" spans="2:13" x14ac:dyDescent="0.25"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</row>
    <row r="1561" spans="2:13" x14ac:dyDescent="0.25"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</row>
    <row r="1562" spans="2:13" x14ac:dyDescent="0.25"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</row>
    <row r="1563" spans="2:13" x14ac:dyDescent="0.25"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</row>
    <row r="1564" spans="2:13" x14ac:dyDescent="0.25"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</row>
    <row r="1565" spans="2:13" x14ac:dyDescent="0.25"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</row>
    <row r="1566" spans="2:13" x14ac:dyDescent="0.25"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</row>
    <row r="1567" spans="2:13" x14ac:dyDescent="0.25"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</row>
    <row r="1568" spans="2:13" x14ac:dyDescent="0.25"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</row>
    <row r="1569" spans="2:13" x14ac:dyDescent="0.25"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</row>
    <row r="1570" spans="2:13" x14ac:dyDescent="0.25"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</row>
    <row r="1571" spans="2:13" x14ac:dyDescent="0.25"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</row>
    <row r="1572" spans="2:13" x14ac:dyDescent="0.25"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</row>
    <row r="1573" spans="2:13" x14ac:dyDescent="0.25"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</row>
    <row r="1574" spans="2:13" x14ac:dyDescent="0.25"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</row>
    <row r="1575" spans="2:13" x14ac:dyDescent="0.25"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</row>
    <row r="1576" spans="2:13" x14ac:dyDescent="0.25"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</row>
    <row r="1577" spans="2:13" x14ac:dyDescent="0.25"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</row>
    <row r="1578" spans="2:13" x14ac:dyDescent="0.25"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</row>
    <row r="1579" spans="2:13" x14ac:dyDescent="0.25"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</row>
    <row r="1580" spans="2:13" x14ac:dyDescent="0.25"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</row>
    <row r="1581" spans="2:13" x14ac:dyDescent="0.25"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</row>
    <row r="1582" spans="2:13" x14ac:dyDescent="0.25"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</row>
    <row r="1583" spans="2:13" x14ac:dyDescent="0.25"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</row>
    <row r="1584" spans="2:13" x14ac:dyDescent="0.25"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</row>
    <row r="1585" spans="2:13" x14ac:dyDescent="0.25"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</row>
    <row r="1586" spans="2:13" x14ac:dyDescent="0.25"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</row>
    <row r="1587" spans="2:13" x14ac:dyDescent="0.25"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</row>
    <row r="1588" spans="2:13" x14ac:dyDescent="0.25"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</row>
    <row r="1589" spans="2:13" x14ac:dyDescent="0.25"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</row>
    <row r="1590" spans="2:13" x14ac:dyDescent="0.25"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</row>
    <row r="1591" spans="2:13" x14ac:dyDescent="0.25"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</row>
    <row r="1592" spans="2:13" x14ac:dyDescent="0.25"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</row>
    <row r="1593" spans="2:13" x14ac:dyDescent="0.25"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</row>
    <row r="1594" spans="2:13" x14ac:dyDescent="0.25"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</row>
    <row r="1595" spans="2:13" x14ac:dyDescent="0.25"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</row>
    <row r="1596" spans="2:13" x14ac:dyDescent="0.25"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</row>
    <row r="1597" spans="2:13" x14ac:dyDescent="0.25"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</row>
    <row r="1598" spans="2:13" x14ac:dyDescent="0.25"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</row>
    <row r="1599" spans="2:13" x14ac:dyDescent="0.25"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</row>
    <row r="1600" spans="2:13" x14ac:dyDescent="0.25"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</row>
    <row r="1601" spans="2:13" x14ac:dyDescent="0.25"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</row>
    <row r="1602" spans="2:13" x14ac:dyDescent="0.25"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</row>
    <row r="1603" spans="2:13" x14ac:dyDescent="0.25"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</row>
    <row r="1604" spans="2:13" x14ac:dyDescent="0.25"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</row>
    <row r="1605" spans="2:13" x14ac:dyDescent="0.25"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</row>
    <row r="1606" spans="2:13" x14ac:dyDescent="0.25"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</row>
    <row r="1607" spans="2:13" x14ac:dyDescent="0.25"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</row>
    <row r="1608" spans="2:13" x14ac:dyDescent="0.25"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</row>
    <row r="1609" spans="2:13" x14ac:dyDescent="0.25"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</row>
    <row r="1610" spans="2:13" x14ac:dyDescent="0.25"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</row>
    <row r="1611" spans="2:13" x14ac:dyDescent="0.25"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</row>
    <row r="1612" spans="2:13" x14ac:dyDescent="0.25"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</row>
    <row r="1613" spans="2:13" x14ac:dyDescent="0.25"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</row>
    <row r="1614" spans="2:13" x14ac:dyDescent="0.25"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</row>
    <row r="1615" spans="2:13" x14ac:dyDescent="0.25"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</row>
    <row r="1616" spans="2:13" x14ac:dyDescent="0.25"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</row>
    <row r="1617" spans="2:13" x14ac:dyDescent="0.25"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</row>
    <row r="1618" spans="2:13" x14ac:dyDescent="0.25"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</row>
    <row r="1619" spans="2:13" x14ac:dyDescent="0.25"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</row>
    <row r="1620" spans="2:13" x14ac:dyDescent="0.25"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</row>
    <row r="1621" spans="2:13" x14ac:dyDescent="0.25"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</row>
    <row r="1622" spans="2:13" x14ac:dyDescent="0.25"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</row>
    <row r="1623" spans="2:13" x14ac:dyDescent="0.25"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</row>
    <row r="1624" spans="2:13" x14ac:dyDescent="0.25"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</row>
    <row r="1625" spans="2:13" x14ac:dyDescent="0.25"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</row>
    <row r="1626" spans="2:13" x14ac:dyDescent="0.25"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</row>
    <row r="1627" spans="2:13" x14ac:dyDescent="0.25">
      <c r="B1627" s="4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</row>
    <row r="1628" spans="2:13" x14ac:dyDescent="0.25"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</row>
    <row r="1629" spans="2:13" x14ac:dyDescent="0.25"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</row>
    <row r="1630" spans="2:13" x14ac:dyDescent="0.25"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</row>
    <row r="1631" spans="2:13" x14ac:dyDescent="0.25"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</row>
    <row r="1632" spans="2:13" x14ac:dyDescent="0.25"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</row>
    <row r="1633" spans="2:13" x14ac:dyDescent="0.25"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</row>
    <row r="1634" spans="2:13" x14ac:dyDescent="0.25"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</row>
    <row r="1635" spans="2:13" x14ac:dyDescent="0.25"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</row>
    <row r="1636" spans="2:13" x14ac:dyDescent="0.25"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</row>
    <row r="1637" spans="2:13" x14ac:dyDescent="0.25"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</row>
    <row r="1638" spans="2:13" x14ac:dyDescent="0.25"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</row>
    <row r="1639" spans="2:13" x14ac:dyDescent="0.25"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</row>
    <row r="1640" spans="2:13" x14ac:dyDescent="0.25"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</row>
    <row r="1641" spans="2:13" x14ac:dyDescent="0.25"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</row>
    <row r="1642" spans="2:13" x14ac:dyDescent="0.25"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</row>
    <row r="1643" spans="2:13" x14ac:dyDescent="0.25"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</row>
    <row r="1644" spans="2:13" x14ac:dyDescent="0.25"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</row>
    <row r="1645" spans="2:13" x14ac:dyDescent="0.25"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</row>
    <row r="1646" spans="2:13" x14ac:dyDescent="0.25"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</row>
    <row r="1647" spans="2:13" x14ac:dyDescent="0.25"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</row>
    <row r="1648" spans="2:13" x14ac:dyDescent="0.25"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</row>
    <row r="1649" spans="2:13" x14ac:dyDescent="0.25"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</row>
    <row r="1650" spans="2:13" x14ac:dyDescent="0.25"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</row>
    <row r="1651" spans="2:13" x14ac:dyDescent="0.25"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</row>
    <row r="1652" spans="2:13" x14ac:dyDescent="0.25"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</row>
    <row r="1653" spans="2:13" x14ac:dyDescent="0.25"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</row>
    <row r="1654" spans="2:13" x14ac:dyDescent="0.25"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</row>
    <row r="1655" spans="2:13" x14ac:dyDescent="0.25"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</row>
    <row r="1656" spans="2:13" x14ac:dyDescent="0.25"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</row>
    <row r="1657" spans="2:13" x14ac:dyDescent="0.25"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</row>
    <row r="1658" spans="2:13" x14ac:dyDescent="0.25"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</row>
    <row r="1659" spans="2:13" x14ac:dyDescent="0.25"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</row>
    <row r="1660" spans="2:13" x14ac:dyDescent="0.25"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</row>
    <row r="1661" spans="2:13" x14ac:dyDescent="0.25"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</row>
    <row r="1662" spans="2:13" x14ac:dyDescent="0.25"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</row>
    <row r="1663" spans="2:13" x14ac:dyDescent="0.25"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</row>
    <row r="1664" spans="2:13" x14ac:dyDescent="0.25"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</row>
    <row r="1665" spans="2:13" x14ac:dyDescent="0.25"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</row>
    <row r="1666" spans="2:13" x14ac:dyDescent="0.25"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</row>
    <row r="1667" spans="2:13" x14ac:dyDescent="0.25"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</row>
    <row r="1668" spans="2:13" x14ac:dyDescent="0.25"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</row>
    <row r="1669" spans="2:13" x14ac:dyDescent="0.25"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</row>
    <row r="1670" spans="2:13" x14ac:dyDescent="0.25"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</row>
    <row r="1671" spans="2:13" x14ac:dyDescent="0.25"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</row>
    <row r="1672" spans="2:13" x14ac:dyDescent="0.25"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</row>
    <row r="1673" spans="2:13" x14ac:dyDescent="0.25"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</row>
    <row r="1674" spans="2:13" x14ac:dyDescent="0.25"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</row>
    <row r="1675" spans="2:13" x14ac:dyDescent="0.25"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</row>
    <row r="1676" spans="2:13" x14ac:dyDescent="0.25"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</row>
    <row r="1677" spans="2:13" x14ac:dyDescent="0.25"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</row>
    <row r="1678" spans="2:13" x14ac:dyDescent="0.25"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</row>
    <row r="1679" spans="2:13" x14ac:dyDescent="0.25"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</row>
    <row r="1680" spans="2:13" x14ac:dyDescent="0.25"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</row>
    <row r="1681" spans="2:13" x14ac:dyDescent="0.25"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</row>
    <row r="1682" spans="2:13" x14ac:dyDescent="0.25"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</row>
    <row r="1683" spans="2:13" x14ac:dyDescent="0.25"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</row>
    <row r="1684" spans="2:13" x14ac:dyDescent="0.25"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</row>
    <row r="1685" spans="2:13" x14ac:dyDescent="0.25"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</row>
    <row r="1686" spans="2:13" x14ac:dyDescent="0.25"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</row>
    <row r="1687" spans="2:13" x14ac:dyDescent="0.25"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</row>
    <row r="1688" spans="2:13" x14ac:dyDescent="0.25"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</row>
    <row r="1689" spans="2:13" x14ac:dyDescent="0.25"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</row>
    <row r="1690" spans="2:13" x14ac:dyDescent="0.25"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</row>
    <row r="1691" spans="2:13" x14ac:dyDescent="0.25"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</row>
    <row r="1692" spans="2:13" x14ac:dyDescent="0.25"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</row>
    <row r="1693" spans="2:13" x14ac:dyDescent="0.25"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</row>
    <row r="1694" spans="2:13" x14ac:dyDescent="0.25"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</row>
    <row r="1695" spans="2:13" x14ac:dyDescent="0.25"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</row>
    <row r="1696" spans="2:13" x14ac:dyDescent="0.25"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</row>
    <row r="1697" spans="2:13" x14ac:dyDescent="0.25"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</row>
    <row r="1698" spans="2:13" x14ac:dyDescent="0.25"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</row>
    <row r="1699" spans="2:13" x14ac:dyDescent="0.25"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</row>
    <row r="1700" spans="2:13" x14ac:dyDescent="0.25"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</row>
    <row r="1701" spans="2:13" x14ac:dyDescent="0.25"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</row>
    <row r="1702" spans="2:13" x14ac:dyDescent="0.25"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</row>
    <row r="1703" spans="2:13" x14ac:dyDescent="0.25"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</row>
    <row r="1704" spans="2:13" x14ac:dyDescent="0.25"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</row>
    <row r="1705" spans="2:13" x14ac:dyDescent="0.25"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</row>
    <row r="1706" spans="2:13" x14ac:dyDescent="0.25"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</row>
    <row r="1707" spans="2:13" x14ac:dyDescent="0.25"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</row>
    <row r="1708" spans="2:13" x14ac:dyDescent="0.25"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</row>
    <row r="1709" spans="2:13" x14ac:dyDescent="0.25"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</row>
    <row r="1710" spans="2:13" x14ac:dyDescent="0.25"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</row>
    <row r="1711" spans="2:13" x14ac:dyDescent="0.25"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</row>
    <row r="1712" spans="2:13" x14ac:dyDescent="0.25"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</row>
    <row r="1713" spans="2:13" x14ac:dyDescent="0.25"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</row>
    <row r="1714" spans="2:13" x14ac:dyDescent="0.25"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</row>
    <row r="1715" spans="2:13" x14ac:dyDescent="0.25"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</row>
    <row r="1716" spans="2:13" x14ac:dyDescent="0.25"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</row>
    <row r="1717" spans="2:13" x14ac:dyDescent="0.25"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</row>
    <row r="1718" spans="2:13" x14ac:dyDescent="0.25"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</row>
    <row r="1719" spans="2:13" x14ac:dyDescent="0.25"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</row>
    <row r="1720" spans="2:13" x14ac:dyDescent="0.25"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</row>
    <row r="1721" spans="2:13" x14ac:dyDescent="0.25"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</row>
    <row r="1722" spans="2:13" x14ac:dyDescent="0.25"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</row>
    <row r="1723" spans="2:13" x14ac:dyDescent="0.25"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</row>
    <row r="1724" spans="2:13" x14ac:dyDescent="0.25"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</row>
    <row r="1725" spans="2:13" x14ac:dyDescent="0.25"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</row>
    <row r="1726" spans="2:13" x14ac:dyDescent="0.25"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</row>
    <row r="1727" spans="2:13" x14ac:dyDescent="0.25"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</row>
    <row r="1728" spans="2:13" x14ac:dyDescent="0.25"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</row>
    <row r="1729" spans="2:13" x14ac:dyDescent="0.25"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</row>
    <row r="1730" spans="2:13" x14ac:dyDescent="0.25"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</row>
    <row r="1731" spans="2:13" x14ac:dyDescent="0.25"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</row>
    <row r="1732" spans="2:13" x14ac:dyDescent="0.25"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</row>
    <row r="1733" spans="2:13" x14ac:dyDescent="0.25"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</row>
    <row r="1734" spans="2:13" x14ac:dyDescent="0.25"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</row>
    <row r="1735" spans="2:13" x14ac:dyDescent="0.25"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</row>
    <row r="1736" spans="2:13" x14ac:dyDescent="0.25"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</row>
    <row r="1737" spans="2:13" x14ac:dyDescent="0.25"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</row>
    <row r="1738" spans="2:13" x14ac:dyDescent="0.25"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</row>
    <row r="1739" spans="2:13" x14ac:dyDescent="0.25"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</row>
    <row r="1740" spans="2:13" x14ac:dyDescent="0.25"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</row>
    <row r="1741" spans="2:13" x14ac:dyDescent="0.25"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</row>
    <row r="1742" spans="2:13" x14ac:dyDescent="0.25"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</row>
    <row r="1743" spans="2:13" x14ac:dyDescent="0.25"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</row>
    <row r="1744" spans="2:13" x14ac:dyDescent="0.25"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</row>
    <row r="1745" spans="2:13" x14ac:dyDescent="0.25"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</row>
    <row r="1746" spans="2:13" x14ac:dyDescent="0.25"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</row>
    <row r="1747" spans="2:13" x14ac:dyDescent="0.25"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</row>
    <row r="1748" spans="2:13" x14ac:dyDescent="0.25"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</row>
    <row r="1749" spans="2:13" x14ac:dyDescent="0.25"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</row>
    <row r="1750" spans="2:13" x14ac:dyDescent="0.25"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</row>
    <row r="1751" spans="2:13" x14ac:dyDescent="0.25"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</row>
    <row r="1752" spans="2:13" x14ac:dyDescent="0.25"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</row>
    <row r="1753" spans="2:13" x14ac:dyDescent="0.25"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</row>
    <row r="1754" spans="2:13" x14ac:dyDescent="0.25"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</row>
    <row r="1755" spans="2:13" x14ac:dyDescent="0.25"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</row>
    <row r="1756" spans="2:13" x14ac:dyDescent="0.25"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</row>
    <row r="1757" spans="2:13" x14ac:dyDescent="0.25"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</row>
    <row r="1758" spans="2:13" x14ac:dyDescent="0.25"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</row>
    <row r="1759" spans="2:13" x14ac:dyDescent="0.25"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</row>
    <row r="1760" spans="2:13" x14ac:dyDescent="0.25"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</row>
    <row r="1761" spans="2:13" x14ac:dyDescent="0.25"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</row>
    <row r="1762" spans="2:13" x14ac:dyDescent="0.25"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</row>
    <row r="1763" spans="2:13" x14ac:dyDescent="0.25"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</row>
    <row r="1764" spans="2:13" x14ac:dyDescent="0.25"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</row>
    <row r="1765" spans="2:13" x14ac:dyDescent="0.25"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</row>
    <row r="1766" spans="2:13" x14ac:dyDescent="0.25"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</row>
    <row r="1767" spans="2:13" x14ac:dyDescent="0.25"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</row>
    <row r="1768" spans="2:13" x14ac:dyDescent="0.25"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</row>
    <row r="1769" spans="2:13" x14ac:dyDescent="0.25"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</row>
    <row r="1770" spans="2:13" x14ac:dyDescent="0.25"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</row>
    <row r="1771" spans="2:13" x14ac:dyDescent="0.25"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</row>
    <row r="1772" spans="2:13" x14ac:dyDescent="0.25"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</row>
    <row r="1773" spans="2:13" x14ac:dyDescent="0.25"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</row>
    <row r="1774" spans="2:13" x14ac:dyDescent="0.25"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</row>
    <row r="1775" spans="2:13" x14ac:dyDescent="0.25"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</row>
    <row r="1776" spans="2:13" x14ac:dyDescent="0.25"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</row>
    <row r="1777" spans="2:13" x14ac:dyDescent="0.25"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</row>
    <row r="1778" spans="2:13" x14ac:dyDescent="0.25"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</row>
    <row r="1779" spans="2:13" x14ac:dyDescent="0.25"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</row>
    <row r="1780" spans="2:13" x14ac:dyDescent="0.25"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</row>
    <row r="1781" spans="2:13" x14ac:dyDescent="0.25"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</row>
    <row r="1782" spans="2:13" x14ac:dyDescent="0.25"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</row>
    <row r="1783" spans="2:13" x14ac:dyDescent="0.25"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</row>
    <row r="1784" spans="2:13" x14ac:dyDescent="0.25"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</row>
    <row r="1785" spans="2:13" x14ac:dyDescent="0.25"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</row>
    <row r="1786" spans="2:13" x14ac:dyDescent="0.25"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</row>
    <row r="1787" spans="2:13" x14ac:dyDescent="0.25"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</row>
    <row r="1788" spans="2:13" x14ac:dyDescent="0.25"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</row>
    <row r="1789" spans="2:13" x14ac:dyDescent="0.25"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</row>
    <row r="1790" spans="2:13" x14ac:dyDescent="0.25"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</row>
    <row r="1791" spans="2:13" x14ac:dyDescent="0.25"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</row>
    <row r="1792" spans="2:13" x14ac:dyDescent="0.25"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</row>
    <row r="1793" spans="2:13" x14ac:dyDescent="0.25"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</row>
    <row r="1794" spans="2:13" x14ac:dyDescent="0.25"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</row>
    <row r="1795" spans="2:13" x14ac:dyDescent="0.25"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</row>
    <row r="1796" spans="2:13" x14ac:dyDescent="0.25"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</row>
    <row r="1797" spans="2:13" x14ac:dyDescent="0.25"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</row>
    <row r="1798" spans="2:13" x14ac:dyDescent="0.25"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</row>
    <row r="1799" spans="2:13" x14ac:dyDescent="0.25"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</row>
    <row r="1800" spans="2:13" x14ac:dyDescent="0.25"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</row>
    <row r="1801" spans="2:13" x14ac:dyDescent="0.25"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</row>
    <row r="1802" spans="2:13" x14ac:dyDescent="0.25"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</row>
    <row r="1803" spans="2:13" x14ac:dyDescent="0.25"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</row>
    <row r="1804" spans="2:13" x14ac:dyDescent="0.25"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</row>
    <row r="1805" spans="2:13" x14ac:dyDescent="0.25"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</row>
    <row r="1806" spans="2:13" x14ac:dyDescent="0.25"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</row>
    <row r="1807" spans="2:13" x14ac:dyDescent="0.25"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</row>
    <row r="1808" spans="2:13" x14ac:dyDescent="0.25"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</row>
    <row r="1809" spans="2:13" x14ac:dyDescent="0.25"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</row>
    <row r="1810" spans="2:13" x14ac:dyDescent="0.25"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</row>
    <row r="1811" spans="2:13" x14ac:dyDescent="0.25"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</row>
    <row r="1812" spans="2:13" x14ac:dyDescent="0.25"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</row>
    <row r="1813" spans="2:13" x14ac:dyDescent="0.25"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</row>
    <row r="1814" spans="2:13" x14ac:dyDescent="0.25"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</row>
    <row r="1815" spans="2:13" x14ac:dyDescent="0.25"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</row>
    <row r="1816" spans="2:13" x14ac:dyDescent="0.25"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</row>
    <row r="1817" spans="2:13" x14ac:dyDescent="0.25"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</row>
    <row r="1818" spans="2:13" x14ac:dyDescent="0.25"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</row>
    <row r="1819" spans="2:13" x14ac:dyDescent="0.25"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</row>
    <row r="1820" spans="2:13" x14ac:dyDescent="0.25"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</row>
    <row r="1821" spans="2:13" x14ac:dyDescent="0.25"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</row>
    <row r="1822" spans="2:13" x14ac:dyDescent="0.25"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</row>
    <row r="1823" spans="2:13" x14ac:dyDescent="0.25"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</row>
    <row r="1824" spans="2:13" x14ac:dyDescent="0.25"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</row>
    <row r="1825" spans="2:13" x14ac:dyDescent="0.25"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</row>
    <row r="1826" spans="2:13" x14ac:dyDescent="0.25"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</row>
    <row r="1827" spans="2:13" x14ac:dyDescent="0.25"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</row>
    <row r="1828" spans="2:13" x14ac:dyDescent="0.25"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</row>
    <row r="1829" spans="2:13" x14ac:dyDescent="0.25"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</row>
    <row r="1830" spans="2:13" x14ac:dyDescent="0.25"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</row>
    <row r="1831" spans="2:13" x14ac:dyDescent="0.25"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</row>
    <row r="1832" spans="2:13" x14ac:dyDescent="0.25"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</row>
    <row r="1833" spans="2:13" x14ac:dyDescent="0.25"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</row>
    <row r="1834" spans="2:13" x14ac:dyDescent="0.25"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</row>
    <row r="1835" spans="2:13" x14ac:dyDescent="0.25"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</row>
    <row r="1836" spans="2:13" x14ac:dyDescent="0.25"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</row>
    <row r="1837" spans="2:13" x14ac:dyDescent="0.25"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</row>
    <row r="1838" spans="2:13" x14ac:dyDescent="0.25"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</row>
    <row r="1839" spans="2:13" x14ac:dyDescent="0.25"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</row>
    <row r="1840" spans="2:13" x14ac:dyDescent="0.25"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</row>
    <row r="1841" spans="2:13" x14ac:dyDescent="0.25"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</row>
    <row r="1842" spans="2:13" x14ac:dyDescent="0.25"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</row>
    <row r="1843" spans="2:13" x14ac:dyDescent="0.25"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</row>
    <row r="1844" spans="2:13" x14ac:dyDescent="0.25"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</row>
    <row r="1845" spans="2:13" x14ac:dyDescent="0.25"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</row>
    <row r="1846" spans="2:13" x14ac:dyDescent="0.25"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</row>
    <row r="1847" spans="2:13" x14ac:dyDescent="0.25"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</row>
    <row r="1848" spans="2:13" x14ac:dyDescent="0.25"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</row>
    <row r="1849" spans="2:13" x14ac:dyDescent="0.25"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</row>
    <row r="1850" spans="2:13" x14ac:dyDescent="0.25"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</row>
    <row r="1851" spans="2:13" x14ac:dyDescent="0.25"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</row>
    <row r="1852" spans="2:13" x14ac:dyDescent="0.25"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</row>
    <row r="1853" spans="2:13" x14ac:dyDescent="0.25"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</row>
    <row r="1854" spans="2:13" x14ac:dyDescent="0.25"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</row>
    <row r="1855" spans="2:13" x14ac:dyDescent="0.25"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</row>
    <row r="1856" spans="2:13" x14ac:dyDescent="0.25"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</row>
    <row r="1857" spans="2:13" x14ac:dyDescent="0.25"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</row>
    <row r="1858" spans="2:13" x14ac:dyDescent="0.25"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</row>
    <row r="1859" spans="2:13" x14ac:dyDescent="0.25"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</row>
    <row r="1860" spans="2:13" x14ac:dyDescent="0.25"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</row>
    <row r="1861" spans="2:13" x14ac:dyDescent="0.25"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</row>
    <row r="1862" spans="2:13" x14ac:dyDescent="0.25"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</row>
    <row r="1863" spans="2:13" x14ac:dyDescent="0.25"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</row>
    <row r="1864" spans="2:13" x14ac:dyDescent="0.25"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</row>
    <row r="1865" spans="2:13" x14ac:dyDescent="0.25"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</row>
    <row r="1866" spans="2:13" x14ac:dyDescent="0.25"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</row>
    <row r="1867" spans="2:13" x14ac:dyDescent="0.25"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</row>
    <row r="1868" spans="2:13" x14ac:dyDescent="0.25"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</row>
    <row r="1869" spans="2:13" x14ac:dyDescent="0.25"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</row>
    <row r="1870" spans="2:13" x14ac:dyDescent="0.25"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</row>
    <row r="1871" spans="2:13" x14ac:dyDescent="0.25"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</row>
    <row r="1872" spans="2:13" x14ac:dyDescent="0.25"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</row>
    <row r="1873" spans="2:13" x14ac:dyDescent="0.25"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</row>
    <row r="1874" spans="2:13" x14ac:dyDescent="0.25"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</row>
    <row r="1875" spans="2:13" x14ac:dyDescent="0.25"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</row>
    <row r="1876" spans="2:13" x14ac:dyDescent="0.25"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</row>
    <row r="1877" spans="2:13" x14ac:dyDescent="0.25"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</row>
    <row r="1878" spans="2:13" x14ac:dyDescent="0.25"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</row>
    <row r="1879" spans="2:13" x14ac:dyDescent="0.25"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</row>
    <row r="1880" spans="2:13" x14ac:dyDescent="0.25"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</row>
    <row r="1881" spans="2:13" x14ac:dyDescent="0.25"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</row>
    <row r="1882" spans="2:13" x14ac:dyDescent="0.25"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</row>
    <row r="1883" spans="2:13" x14ac:dyDescent="0.25"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</row>
    <row r="1884" spans="2:13" x14ac:dyDescent="0.25"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</row>
    <row r="1885" spans="2:13" x14ac:dyDescent="0.25"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</row>
    <row r="1886" spans="2:13" x14ac:dyDescent="0.25"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</row>
    <row r="1887" spans="2:13" x14ac:dyDescent="0.25"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</row>
    <row r="1888" spans="2:13" x14ac:dyDescent="0.25"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</row>
    <row r="1889" spans="2:13" x14ac:dyDescent="0.25"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</row>
    <row r="1890" spans="2:13" x14ac:dyDescent="0.25"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</row>
    <row r="1891" spans="2:13" x14ac:dyDescent="0.25"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</row>
    <row r="1892" spans="2:13" x14ac:dyDescent="0.25"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</row>
    <row r="1893" spans="2:13" x14ac:dyDescent="0.25"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</row>
    <row r="1894" spans="2:13" x14ac:dyDescent="0.25"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</row>
    <row r="1895" spans="2:13" x14ac:dyDescent="0.25"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</row>
    <row r="1896" spans="2:13" x14ac:dyDescent="0.25"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</row>
    <row r="1897" spans="2:13" x14ac:dyDescent="0.25"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</row>
    <row r="1898" spans="2:13" x14ac:dyDescent="0.25"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</row>
    <row r="1899" spans="2:13" x14ac:dyDescent="0.25"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</row>
    <row r="1900" spans="2:13" x14ac:dyDescent="0.25"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</row>
    <row r="1901" spans="2:13" x14ac:dyDescent="0.25"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</row>
    <row r="1902" spans="2:13" x14ac:dyDescent="0.25"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</row>
    <row r="1903" spans="2:13" x14ac:dyDescent="0.25"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</row>
    <row r="1904" spans="2:13" x14ac:dyDescent="0.25"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</row>
    <row r="1905" spans="2:13" x14ac:dyDescent="0.25"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</row>
    <row r="1906" spans="2:13" x14ac:dyDescent="0.25"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</row>
    <row r="1907" spans="2:13" x14ac:dyDescent="0.25"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</row>
    <row r="1908" spans="2:13" x14ac:dyDescent="0.25"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</row>
    <row r="1909" spans="2:13" x14ac:dyDescent="0.25"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</row>
    <row r="1910" spans="2:13" x14ac:dyDescent="0.25"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</row>
    <row r="1911" spans="2:13" x14ac:dyDescent="0.25"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</row>
    <row r="1912" spans="2:13" x14ac:dyDescent="0.25"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</row>
    <row r="1913" spans="2:13" x14ac:dyDescent="0.25"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</row>
    <row r="1914" spans="2:13" x14ac:dyDescent="0.25">
      <c r="B1914" s="4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</row>
    <row r="1915" spans="2:13" x14ac:dyDescent="0.25">
      <c r="B1915" s="4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</row>
    <row r="1916" spans="2:13" x14ac:dyDescent="0.25"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</row>
    <row r="1917" spans="2:13" x14ac:dyDescent="0.25">
      <c r="B1917" s="4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</row>
    <row r="1918" spans="2:13" x14ac:dyDescent="0.25">
      <c r="B1918" s="4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</row>
    <row r="1919" spans="2:13" x14ac:dyDescent="0.25"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</row>
    <row r="1920" spans="2:13" x14ac:dyDescent="0.25">
      <c r="B1920" s="4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</row>
    <row r="1921" spans="2:13" x14ac:dyDescent="0.25">
      <c r="B1921" s="4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</row>
    <row r="1922" spans="2:13" x14ac:dyDescent="0.25"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</row>
    <row r="1923" spans="2:13" x14ac:dyDescent="0.25"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</row>
    <row r="1924" spans="2:13" x14ac:dyDescent="0.25"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</row>
    <row r="1925" spans="2:13" x14ac:dyDescent="0.25"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</row>
    <row r="1926" spans="2:13" x14ac:dyDescent="0.25">
      <c r="B1926" s="4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</row>
    <row r="1927" spans="2:13" x14ac:dyDescent="0.25">
      <c r="B1927" s="4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</row>
    <row r="1928" spans="2:13" x14ac:dyDescent="0.25"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</row>
    <row r="1929" spans="2:13" x14ac:dyDescent="0.25">
      <c r="B1929" s="4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</row>
    <row r="1930" spans="2:13" x14ac:dyDescent="0.25">
      <c r="B1930" s="4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</row>
    <row r="1931" spans="2:13" x14ac:dyDescent="0.25"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</row>
    <row r="1932" spans="2:13" x14ac:dyDescent="0.25">
      <c r="B1932" s="4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</row>
    <row r="1933" spans="2:13" x14ac:dyDescent="0.25">
      <c r="B1933" s="4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</row>
    <row r="1934" spans="2:13" x14ac:dyDescent="0.25"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</row>
    <row r="1935" spans="2:13" x14ac:dyDescent="0.25"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</row>
    <row r="1936" spans="2:13" x14ac:dyDescent="0.25"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</row>
    <row r="1937" spans="2:13" x14ac:dyDescent="0.25"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</row>
    <row r="1938" spans="2:13" x14ac:dyDescent="0.25"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</row>
    <row r="1939" spans="2:13" x14ac:dyDescent="0.25"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</row>
    <row r="1940" spans="2:13" x14ac:dyDescent="0.25"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</row>
    <row r="1941" spans="2:13" x14ac:dyDescent="0.25">
      <c r="B1941" s="4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</row>
    <row r="1942" spans="2:13" x14ac:dyDescent="0.25">
      <c r="B1942" s="4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</row>
    <row r="1943" spans="2:13" x14ac:dyDescent="0.25"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</row>
    <row r="1944" spans="2:13" x14ac:dyDescent="0.25">
      <c r="B1944" s="4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</row>
    <row r="1945" spans="2:13" x14ac:dyDescent="0.25">
      <c r="B1945" s="4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</row>
    <row r="1946" spans="2:13" x14ac:dyDescent="0.25"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</row>
    <row r="1947" spans="2:13" x14ac:dyDescent="0.25"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</row>
    <row r="1948" spans="2:13" x14ac:dyDescent="0.25"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</row>
    <row r="1949" spans="2:13" x14ac:dyDescent="0.25"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</row>
    <row r="1950" spans="2:13" x14ac:dyDescent="0.25">
      <c r="B1950" s="4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</row>
    <row r="1951" spans="2:13" x14ac:dyDescent="0.25">
      <c r="B1951" s="4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</row>
    <row r="1952" spans="2:13" x14ac:dyDescent="0.25"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</row>
    <row r="1953" spans="2:13" x14ac:dyDescent="0.25">
      <c r="B1953" s="4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</row>
    <row r="1954" spans="2:13" x14ac:dyDescent="0.25"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</row>
    <row r="1955" spans="2:13" x14ac:dyDescent="0.25"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</row>
    <row r="1956" spans="2:13" x14ac:dyDescent="0.25">
      <c r="B1956" s="4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</row>
    <row r="1957" spans="2:13" x14ac:dyDescent="0.25">
      <c r="B1957" s="4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</row>
    <row r="1958" spans="2:13" x14ac:dyDescent="0.25"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</row>
    <row r="1959" spans="2:13" x14ac:dyDescent="0.25"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</row>
    <row r="1960" spans="2:13" x14ac:dyDescent="0.25"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</row>
    <row r="1961" spans="2:13" x14ac:dyDescent="0.25"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</row>
    <row r="1962" spans="2:13" x14ac:dyDescent="0.25">
      <c r="B1962" s="4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</row>
    <row r="1963" spans="2:13" x14ac:dyDescent="0.25">
      <c r="B1963" s="4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</row>
    <row r="1964" spans="2:13" x14ac:dyDescent="0.25"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</row>
    <row r="1965" spans="2:13" x14ac:dyDescent="0.25"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</row>
    <row r="1966" spans="2:13" x14ac:dyDescent="0.25"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</row>
    <row r="1967" spans="2:13" x14ac:dyDescent="0.25"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</row>
    <row r="1968" spans="2:13" x14ac:dyDescent="0.25">
      <c r="B1968" s="4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</row>
    <row r="1969" spans="2:13" x14ac:dyDescent="0.25">
      <c r="B1969" s="4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</row>
    <row r="1970" spans="2:13" x14ac:dyDescent="0.25"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</row>
    <row r="1971" spans="2:13" x14ac:dyDescent="0.25"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</row>
    <row r="1972" spans="2:13" x14ac:dyDescent="0.25"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</row>
    <row r="1973" spans="2:13" x14ac:dyDescent="0.25"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</row>
    <row r="1974" spans="2:13" x14ac:dyDescent="0.25">
      <c r="B1974" s="4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</row>
    <row r="1975" spans="2:13" x14ac:dyDescent="0.25">
      <c r="B1975" s="4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</row>
    <row r="1976" spans="2:13" x14ac:dyDescent="0.25"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</row>
    <row r="1977" spans="2:13" x14ac:dyDescent="0.25">
      <c r="B1977" s="4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</row>
    <row r="1978" spans="2:13" x14ac:dyDescent="0.25">
      <c r="B1978" s="4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</row>
    <row r="1979" spans="2:13" x14ac:dyDescent="0.25"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</row>
    <row r="1980" spans="2:13" x14ac:dyDescent="0.25"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</row>
    <row r="1981" spans="2:13" x14ac:dyDescent="0.25">
      <c r="B1981" s="4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</row>
    <row r="1982" spans="2:13" x14ac:dyDescent="0.25"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</row>
    <row r="1983" spans="2:13" x14ac:dyDescent="0.25"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</row>
    <row r="1984" spans="2:13" x14ac:dyDescent="0.25"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</row>
    <row r="1985" spans="2:13" x14ac:dyDescent="0.25">
      <c r="B1985" s="4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</row>
    <row r="1986" spans="2:13" x14ac:dyDescent="0.25">
      <c r="B1986" s="4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</row>
    <row r="1987" spans="2:13" x14ac:dyDescent="0.25">
      <c r="B1987" s="4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</row>
    <row r="1988" spans="2:13" x14ac:dyDescent="0.25">
      <c r="B1988" s="4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</row>
    <row r="1989" spans="2:13" x14ac:dyDescent="0.25">
      <c r="B1989" s="4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</row>
    <row r="1990" spans="2:13" x14ac:dyDescent="0.25">
      <c r="B1990" s="4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</row>
    <row r="1991" spans="2:13" x14ac:dyDescent="0.25">
      <c r="B1991" s="4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</row>
    <row r="1992" spans="2:13" x14ac:dyDescent="0.25">
      <c r="B1992" s="4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</row>
    <row r="1993" spans="2:13" x14ac:dyDescent="0.25">
      <c r="B1993" s="4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</row>
    <row r="1994" spans="2:13" x14ac:dyDescent="0.25">
      <c r="B1994" s="4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</row>
    <row r="1995" spans="2:13" x14ac:dyDescent="0.25">
      <c r="B1995" s="4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</row>
    <row r="1996" spans="2:13" x14ac:dyDescent="0.25">
      <c r="B1996" s="4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</row>
    <row r="1997" spans="2:13" x14ac:dyDescent="0.25">
      <c r="B1997" s="4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</row>
    <row r="1998" spans="2:13" x14ac:dyDescent="0.25">
      <c r="B1998" s="4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</row>
    <row r="1999" spans="2:13" x14ac:dyDescent="0.25">
      <c r="B1999" s="4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</row>
    <row r="2000" spans="2:13" x14ac:dyDescent="0.25">
      <c r="B2000" s="4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</row>
    <row r="2001" spans="2:13" x14ac:dyDescent="0.25">
      <c r="B2001" s="4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</row>
    <row r="2002" spans="2:13" x14ac:dyDescent="0.25"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</row>
    <row r="2003" spans="2:13" x14ac:dyDescent="0.25"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</row>
    <row r="2004" spans="2:13" x14ac:dyDescent="0.25"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</row>
    <row r="2005" spans="2:13" x14ac:dyDescent="0.25"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</row>
    <row r="2006" spans="2:13" x14ac:dyDescent="0.25"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</row>
    <row r="2007" spans="2:13" x14ac:dyDescent="0.25"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</row>
    <row r="2008" spans="2:13" x14ac:dyDescent="0.25"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</row>
    <row r="2009" spans="2:13" x14ac:dyDescent="0.25"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</row>
    <row r="2010" spans="2:13" x14ac:dyDescent="0.25"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</row>
    <row r="2011" spans="2:13" x14ac:dyDescent="0.25"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</row>
    <row r="2012" spans="2:13" x14ac:dyDescent="0.25"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</row>
    <row r="2013" spans="2:13" x14ac:dyDescent="0.25"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</row>
    <row r="2014" spans="2:13" x14ac:dyDescent="0.25"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</row>
    <row r="2015" spans="2:13" x14ac:dyDescent="0.25"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</row>
    <row r="2016" spans="2:13" x14ac:dyDescent="0.25"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</row>
    <row r="2017" spans="2:13" x14ac:dyDescent="0.25"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</row>
    <row r="2018" spans="2:13" x14ac:dyDescent="0.25"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</row>
    <row r="2019" spans="2:13" x14ac:dyDescent="0.25"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</row>
    <row r="2020" spans="2:13" x14ac:dyDescent="0.25"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</row>
    <row r="2021" spans="2:13" x14ac:dyDescent="0.25"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</row>
    <row r="2022" spans="2:13" x14ac:dyDescent="0.25"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</row>
    <row r="2023" spans="2:13" x14ac:dyDescent="0.25"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</row>
    <row r="2024" spans="2:13" x14ac:dyDescent="0.25"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</row>
    <row r="2025" spans="2:13" x14ac:dyDescent="0.25"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</row>
    <row r="2026" spans="2:13" x14ac:dyDescent="0.25"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</row>
    <row r="2027" spans="2:13" x14ac:dyDescent="0.25"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</row>
    <row r="2028" spans="2:13" x14ac:dyDescent="0.25"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</row>
    <row r="2029" spans="2:13" x14ac:dyDescent="0.25"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</row>
    <row r="2030" spans="2:13" x14ac:dyDescent="0.25"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</row>
    <row r="2031" spans="2:13" x14ac:dyDescent="0.25"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</row>
    <row r="2032" spans="2:13" x14ac:dyDescent="0.25"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</row>
    <row r="2033" spans="2:13" x14ac:dyDescent="0.25"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</row>
    <row r="2034" spans="2:13" x14ac:dyDescent="0.25"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</row>
    <row r="2035" spans="2:13" x14ac:dyDescent="0.25"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</row>
    <row r="2036" spans="2:13" x14ac:dyDescent="0.25"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</row>
    <row r="2037" spans="2:13" x14ac:dyDescent="0.25"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</row>
    <row r="2038" spans="2:13" x14ac:dyDescent="0.25"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</row>
    <row r="2039" spans="2:13" x14ac:dyDescent="0.25"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</row>
    <row r="2040" spans="2:13" x14ac:dyDescent="0.25"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</row>
    <row r="2041" spans="2:13" x14ac:dyDescent="0.25"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</row>
    <row r="2042" spans="2:13" x14ac:dyDescent="0.25"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</row>
    <row r="2043" spans="2:13" x14ac:dyDescent="0.25"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</row>
    <row r="2044" spans="2:13" x14ac:dyDescent="0.25"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</row>
    <row r="2045" spans="2:13" x14ac:dyDescent="0.25"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</row>
    <row r="2046" spans="2:13" x14ac:dyDescent="0.25"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</row>
    <row r="2047" spans="2:13" x14ac:dyDescent="0.25"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</row>
    <row r="2048" spans="2:13" x14ac:dyDescent="0.25"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</row>
    <row r="2049" spans="2:13" x14ac:dyDescent="0.25"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</row>
    <row r="2050" spans="2:13" x14ac:dyDescent="0.25"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</row>
    <row r="2051" spans="2:13" x14ac:dyDescent="0.25"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</row>
    <row r="2052" spans="2:13" x14ac:dyDescent="0.25"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</row>
    <row r="2053" spans="2:13" x14ac:dyDescent="0.25"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</row>
    <row r="2054" spans="2:13" x14ac:dyDescent="0.25"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</row>
    <row r="2055" spans="2:13" x14ac:dyDescent="0.25"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</row>
    <row r="2056" spans="2:13" x14ac:dyDescent="0.25"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</row>
    <row r="2057" spans="2:13" x14ac:dyDescent="0.25"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</row>
    <row r="2058" spans="2:13" x14ac:dyDescent="0.25"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</row>
    <row r="2059" spans="2:13" x14ac:dyDescent="0.25"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</row>
    <row r="2060" spans="2:13" x14ac:dyDescent="0.25"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</row>
    <row r="2061" spans="2:13" x14ac:dyDescent="0.25"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</row>
    <row r="2062" spans="2:13" x14ac:dyDescent="0.25"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</row>
    <row r="2063" spans="2:13" x14ac:dyDescent="0.25"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</row>
    <row r="2064" spans="2:13" x14ac:dyDescent="0.25"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</row>
    <row r="2065" spans="2:13" x14ac:dyDescent="0.25"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</row>
    <row r="2066" spans="2:13" x14ac:dyDescent="0.25"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</row>
    <row r="2067" spans="2:13" x14ac:dyDescent="0.25"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</row>
    <row r="2068" spans="2:13" x14ac:dyDescent="0.25"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</row>
    <row r="2069" spans="2:13" x14ac:dyDescent="0.25"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</row>
    <row r="2070" spans="2:13" x14ac:dyDescent="0.25"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</row>
    <row r="2071" spans="2:13" x14ac:dyDescent="0.25"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</row>
    <row r="2072" spans="2:13" x14ac:dyDescent="0.25"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</row>
    <row r="2073" spans="2:13" x14ac:dyDescent="0.25"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</row>
    <row r="2074" spans="2:13" x14ac:dyDescent="0.25"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</row>
    <row r="2075" spans="2:13" x14ac:dyDescent="0.25"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</row>
    <row r="2076" spans="2:13" x14ac:dyDescent="0.25"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</row>
    <row r="2077" spans="2:13" x14ac:dyDescent="0.25"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</row>
    <row r="2078" spans="2:13" x14ac:dyDescent="0.25"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</row>
    <row r="2079" spans="2:13" x14ac:dyDescent="0.25"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</row>
    <row r="2080" spans="2:13" x14ac:dyDescent="0.25"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</row>
    <row r="2081" spans="2:13" x14ac:dyDescent="0.25"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</row>
    <row r="2082" spans="2:13" x14ac:dyDescent="0.25"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</row>
    <row r="2083" spans="2:13" x14ac:dyDescent="0.25"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</row>
    <row r="2084" spans="2:13" x14ac:dyDescent="0.25"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</row>
    <row r="2085" spans="2:13" x14ac:dyDescent="0.25"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</row>
    <row r="2086" spans="2:13" x14ac:dyDescent="0.25"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</row>
    <row r="2087" spans="2:13" x14ac:dyDescent="0.25"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</row>
    <row r="2088" spans="2:13" x14ac:dyDescent="0.25"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</row>
    <row r="2089" spans="2:13" x14ac:dyDescent="0.25"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</row>
    <row r="2090" spans="2:13" x14ac:dyDescent="0.25"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</row>
    <row r="2091" spans="2:13" x14ac:dyDescent="0.25"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</row>
    <row r="2092" spans="2:13" x14ac:dyDescent="0.25"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</row>
    <row r="2093" spans="2:13" x14ac:dyDescent="0.25"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</row>
    <row r="2094" spans="2:13" x14ac:dyDescent="0.25"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</row>
    <row r="2095" spans="2:13" x14ac:dyDescent="0.25"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</row>
    <row r="2096" spans="2:13" x14ac:dyDescent="0.25"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</row>
    <row r="2097" spans="2:13" x14ac:dyDescent="0.25"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</row>
    <row r="2098" spans="2:13" x14ac:dyDescent="0.25"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</row>
    <row r="2099" spans="2:13" x14ac:dyDescent="0.25"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</row>
    <row r="2100" spans="2:13" x14ac:dyDescent="0.25"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</row>
    <row r="2101" spans="2:13" x14ac:dyDescent="0.25"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</row>
    <row r="2102" spans="2:13" x14ac:dyDescent="0.25"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</row>
    <row r="2103" spans="2:13" x14ac:dyDescent="0.25"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</row>
    <row r="2104" spans="2:13" x14ac:dyDescent="0.25"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</row>
    <row r="2105" spans="2:13" x14ac:dyDescent="0.25"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</row>
    <row r="2106" spans="2:13" x14ac:dyDescent="0.25"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</row>
    <row r="2107" spans="2:13" x14ac:dyDescent="0.25"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</row>
    <row r="2108" spans="2:13" x14ac:dyDescent="0.25"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</row>
    <row r="2109" spans="2:13" x14ac:dyDescent="0.25"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</row>
    <row r="2110" spans="2:13" x14ac:dyDescent="0.25"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</row>
    <row r="2111" spans="2:13" x14ac:dyDescent="0.25"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</row>
    <row r="2112" spans="2:13" x14ac:dyDescent="0.25"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</row>
    <row r="2113" spans="2:13" x14ac:dyDescent="0.25"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</row>
    <row r="2114" spans="2:13" x14ac:dyDescent="0.25"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</row>
    <row r="2115" spans="2:13" x14ac:dyDescent="0.25"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</row>
    <row r="2116" spans="2:13" x14ac:dyDescent="0.25"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</row>
    <row r="2117" spans="2:13" x14ac:dyDescent="0.25"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</row>
    <row r="2118" spans="2:13" x14ac:dyDescent="0.25"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</row>
    <row r="2119" spans="2:13" x14ac:dyDescent="0.25"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</row>
    <row r="2120" spans="2:13" x14ac:dyDescent="0.25"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</row>
    <row r="2121" spans="2:13" x14ac:dyDescent="0.25"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</row>
    <row r="2122" spans="2:13" x14ac:dyDescent="0.25"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</row>
    <row r="2123" spans="2:13" x14ac:dyDescent="0.25"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</row>
    <row r="2124" spans="2:13" x14ac:dyDescent="0.25"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</row>
    <row r="2125" spans="2:13" x14ac:dyDescent="0.25"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</row>
    <row r="2126" spans="2:13" x14ac:dyDescent="0.25"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</row>
    <row r="2127" spans="2:13" x14ac:dyDescent="0.25"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</row>
    <row r="2128" spans="2:13" x14ac:dyDescent="0.25"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</row>
    <row r="2129" spans="2:13" x14ac:dyDescent="0.25"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</row>
    <row r="2130" spans="2:13" x14ac:dyDescent="0.25"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</row>
    <row r="2131" spans="2:13" x14ac:dyDescent="0.25"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</row>
    <row r="2132" spans="2:13" x14ac:dyDescent="0.25"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</row>
    <row r="2133" spans="2:13" x14ac:dyDescent="0.25"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</row>
    <row r="2134" spans="2:13" x14ac:dyDescent="0.25"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</row>
    <row r="2135" spans="2:13" x14ac:dyDescent="0.25"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</row>
    <row r="2136" spans="2:13" x14ac:dyDescent="0.25"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</row>
    <row r="2137" spans="2:13" x14ac:dyDescent="0.25"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</row>
    <row r="2138" spans="2:13" x14ac:dyDescent="0.25"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</row>
    <row r="2139" spans="2:13" x14ac:dyDescent="0.25"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</row>
    <row r="2140" spans="2:13" x14ac:dyDescent="0.25"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</row>
    <row r="2141" spans="2:13" x14ac:dyDescent="0.25"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</row>
    <row r="2142" spans="2:13" x14ac:dyDescent="0.25"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</row>
    <row r="2143" spans="2:13" x14ac:dyDescent="0.25"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</row>
    <row r="2144" spans="2:13" x14ac:dyDescent="0.25"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</row>
    <row r="2145" spans="2:13" x14ac:dyDescent="0.25"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</row>
    <row r="2146" spans="2:13" x14ac:dyDescent="0.25"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</row>
    <row r="2147" spans="2:13" x14ac:dyDescent="0.25"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</row>
    <row r="2148" spans="2:13" x14ac:dyDescent="0.25"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</row>
    <row r="2149" spans="2:13" x14ac:dyDescent="0.25"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</row>
    <row r="2150" spans="2:13" x14ac:dyDescent="0.25"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</row>
    <row r="2151" spans="2:13" x14ac:dyDescent="0.25"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</row>
    <row r="2152" spans="2:13" x14ac:dyDescent="0.25"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</row>
    <row r="2153" spans="2:13" x14ac:dyDescent="0.25"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</row>
    <row r="2154" spans="2:13" x14ac:dyDescent="0.25"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</row>
    <row r="2155" spans="2:13" x14ac:dyDescent="0.25"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</row>
    <row r="2156" spans="2:13" x14ac:dyDescent="0.25"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</row>
    <row r="2157" spans="2:13" x14ac:dyDescent="0.25"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</row>
    <row r="2158" spans="2:13" x14ac:dyDescent="0.25"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</row>
    <row r="2159" spans="2:13" x14ac:dyDescent="0.25"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</row>
    <row r="2160" spans="2:13" x14ac:dyDescent="0.25"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</row>
    <row r="2161" spans="2:13" x14ac:dyDescent="0.25"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</row>
    <row r="2162" spans="2:13" x14ac:dyDescent="0.25"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</row>
    <row r="2163" spans="2:13" x14ac:dyDescent="0.25"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</row>
    <row r="2164" spans="2:13" x14ac:dyDescent="0.25"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</row>
    <row r="2165" spans="2:13" x14ac:dyDescent="0.25"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</row>
    <row r="2166" spans="2:13" x14ac:dyDescent="0.25"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</row>
    <row r="2167" spans="2:13" x14ac:dyDescent="0.25"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</row>
    <row r="2168" spans="2:13" x14ac:dyDescent="0.25"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</row>
    <row r="2169" spans="2:13" x14ac:dyDescent="0.25"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</row>
    <row r="2170" spans="2:13" x14ac:dyDescent="0.25"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</row>
    <row r="2171" spans="2:13" x14ac:dyDescent="0.25"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</row>
    <row r="2172" spans="2:13" x14ac:dyDescent="0.25"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</row>
    <row r="2173" spans="2:13" x14ac:dyDescent="0.25"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</row>
    <row r="2174" spans="2:13" x14ac:dyDescent="0.25"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</row>
    <row r="2175" spans="2:13" x14ac:dyDescent="0.25"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</row>
    <row r="2176" spans="2:13" x14ac:dyDescent="0.25"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</row>
    <row r="2177" spans="2:13" x14ac:dyDescent="0.25"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</row>
    <row r="2178" spans="2:13" x14ac:dyDescent="0.25"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</row>
    <row r="2179" spans="2:13" x14ac:dyDescent="0.25"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</row>
    <row r="2180" spans="2:13" x14ac:dyDescent="0.25"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</row>
    <row r="2181" spans="2:13" x14ac:dyDescent="0.25"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</row>
    <row r="2182" spans="2:13" x14ac:dyDescent="0.25"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</row>
    <row r="2183" spans="2:13" x14ac:dyDescent="0.25"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</row>
    <row r="2184" spans="2:13" x14ac:dyDescent="0.25"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</row>
    <row r="2185" spans="2:13" x14ac:dyDescent="0.25"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</row>
    <row r="2186" spans="2:13" x14ac:dyDescent="0.25"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</row>
    <row r="2187" spans="2:13" x14ac:dyDescent="0.25"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</row>
    <row r="2188" spans="2:13" x14ac:dyDescent="0.25"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</row>
    <row r="2189" spans="2:13" x14ac:dyDescent="0.25"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</row>
    <row r="2190" spans="2:13" x14ac:dyDescent="0.25"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</row>
    <row r="2191" spans="2:13" x14ac:dyDescent="0.25"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</row>
    <row r="2192" spans="2:13" x14ac:dyDescent="0.25"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</row>
    <row r="2193" spans="2:13" x14ac:dyDescent="0.25"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</row>
    <row r="2194" spans="2:13" x14ac:dyDescent="0.25"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</row>
    <row r="2195" spans="2:13" x14ac:dyDescent="0.25"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</row>
    <row r="2196" spans="2:13" x14ac:dyDescent="0.25"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</row>
    <row r="2197" spans="2:13" x14ac:dyDescent="0.25"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</row>
    <row r="2198" spans="2:13" x14ac:dyDescent="0.25"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</row>
    <row r="2199" spans="2:13" x14ac:dyDescent="0.25"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</row>
    <row r="2200" spans="2:13" x14ac:dyDescent="0.25"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</row>
    <row r="2201" spans="2:13" x14ac:dyDescent="0.25"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</row>
    <row r="2202" spans="2:13" x14ac:dyDescent="0.25"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</row>
    <row r="2203" spans="2:13" x14ac:dyDescent="0.25"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</row>
    <row r="2204" spans="2:13" x14ac:dyDescent="0.25"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</row>
    <row r="2205" spans="2:13" x14ac:dyDescent="0.25"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</row>
    <row r="2206" spans="2:13" x14ac:dyDescent="0.25"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</row>
    <row r="2207" spans="2:13" x14ac:dyDescent="0.25"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</row>
    <row r="2208" spans="2:13" x14ac:dyDescent="0.25"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</row>
    <row r="2209" spans="2:13" x14ac:dyDescent="0.25"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</row>
    <row r="2210" spans="2:13" x14ac:dyDescent="0.25"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</row>
    <row r="2211" spans="2:13" x14ac:dyDescent="0.25"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</row>
    <row r="2212" spans="2:13" x14ac:dyDescent="0.25"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</row>
    <row r="2213" spans="2:13" x14ac:dyDescent="0.25"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</row>
    <row r="2214" spans="2:13" x14ac:dyDescent="0.25"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</row>
    <row r="2215" spans="2:13" x14ac:dyDescent="0.25"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</row>
    <row r="2216" spans="2:13" x14ac:dyDescent="0.25"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</row>
    <row r="2217" spans="2:13" x14ac:dyDescent="0.25"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</row>
    <row r="2218" spans="2:13" x14ac:dyDescent="0.25"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</row>
    <row r="2219" spans="2:13" x14ac:dyDescent="0.25"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</row>
    <row r="2220" spans="2:13" x14ac:dyDescent="0.25"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</row>
    <row r="2221" spans="2:13" x14ac:dyDescent="0.25"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</row>
    <row r="2222" spans="2:13" x14ac:dyDescent="0.25"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</row>
    <row r="2223" spans="2:13" x14ac:dyDescent="0.25"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</row>
    <row r="2224" spans="2:13" x14ac:dyDescent="0.25"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</row>
    <row r="2225" spans="2:13" x14ac:dyDescent="0.25"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</row>
    <row r="2226" spans="2:13" x14ac:dyDescent="0.25"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</row>
    <row r="2227" spans="2:13" x14ac:dyDescent="0.25"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</row>
    <row r="2228" spans="2:13" x14ac:dyDescent="0.25"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</row>
    <row r="2229" spans="2:13" x14ac:dyDescent="0.25"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</row>
    <row r="2230" spans="2:13" x14ac:dyDescent="0.25"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</row>
    <row r="2231" spans="2:13" x14ac:dyDescent="0.25"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</row>
    <row r="2232" spans="2:13" x14ac:dyDescent="0.25"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</row>
    <row r="2233" spans="2:13" x14ac:dyDescent="0.25"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</row>
    <row r="2234" spans="2:13" x14ac:dyDescent="0.25"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</row>
    <row r="2235" spans="2:13" x14ac:dyDescent="0.25"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</row>
    <row r="2236" spans="2:13" x14ac:dyDescent="0.25"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</row>
    <row r="2237" spans="2:13" x14ac:dyDescent="0.25"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</row>
    <row r="2238" spans="2:13" x14ac:dyDescent="0.25"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</row>
    <row r="2239" spans="2:13" x14ac:dyDescent="0.25"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</row>
    <row r="2240" spans="2:13" x14ac:dyDescent="0.25"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</row>
    <row r="2241" spans="2:13" x14ac:dyDescent="0.25"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</row>
    <row r="2242" spans="2:13" x14ac:dyDescent="0.25"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</row>
    <row r="2243" spans="2:13" x14ac:dyDescent="0.25"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</row>
    <row r="2244" spans="2:13" x14ac:dyDescent="0.25"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</row>
    <row r="2245" spans="2:13" x14ac:dyDescent="0.25"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</row>
    <row r="2246" spans="2:13" x14ac:dyDescent="0.25"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</row>
    <row r="2247" spans="2:13" x14ac:dyDescent="0.25"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</row>
    <row r="2248" spans="2:13" x14ac:dyDescent="0.25"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</row>
    <row r="2249" spans="2:13" x14ac:dyDescent="0.25"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</row>
    <row r="2250" spans="2:13" x14ac:dyDescent="0.25"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</row>
    <row r="2251" spans="2:13" x14ac:dyDescent="0.25"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</row>
    <row r="2252" spans="2:13" x14ac:dyDescent="0.25"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</row>
    <row r="2253" spans="2:13" x14ac:dyDescent="0.25"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</row>
    <row r="2254" spans="2:13" x14ac:dyDescent="0.25"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</row>
    <row r="2255" spans="2:13" x14ac:dyDescent="0.25"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</row>
    <row r="2256" spans="2:13" x14ac:dyDescent="0.25"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</row>
    <row r="2257" spans="2:13" x14ac:dyDescent="0.25"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</row>
    <row r="2258" spans="2:13" x14ac:dyDescent="0.25"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</row>
    <row r="2259" spans="2:13" x14ac:dyDescent="0.25"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</row>
    <row r="2260" spans="2:13" x14ac:dyDescent="0.25"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</row>
    <row r="2261" spans="2:13" x14ac:dyDescent="0.25"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</row>
    <row r="2262" spans="2:13" x14ac:dyDescent="0.25"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</row>
    <row r="2263" spans="2:13" x14ac:dyDescent="0.25"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</row>
    <row r="2264" spans="2:13" x14ac:dyDescent="0.25"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</row>
    <row r="2265" spans="2:13" x14ac:dyDescent="0.25"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</row>
    <row r="2266" spans="2:13" x14ac:dyDescent="0.25"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</row>
    <row r="2267" spans="2:13" x14ac:dyDescent="0.25"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</row>
    <row r="2268" spans="2:13" x14ac:dyDescent="0.25"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</row>
    <row r="2269" spans="2:13" x14ac:dyDescent="0.25"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</row>
    <row r="2270" spans="2:13" x14ac:dyDescent="0.25"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</row>
    <row r="2271" spans="2:13" x14ac:dyDescent="0.25"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</row>
    <row r="2272" spans="2:13" x14ac:dyDescent="0.25"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</row>
    <row r="2273" spans="2:13" x14ac:dyDescent="0.25"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</row>
    <row r="2274" spans="2:13" x14ac:dyDescent="0.25"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</row>
    <row r="2275" spans="2:13" x14ac:dyDescent="0.25"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</row>
    <row r="2276" spans="2:13" x14ac:dyDescent="0.25"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</row>
    <row r="2277" spans="2:13" x14ac:dyDescent="0.25"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</row>
    <row r="2278" spans="2:13" x14ac:dyDescent="0.25"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</row>
    <row r="2279" spans="2:13" x14ac:dyDescent="0.25"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</row>
    <row r="2280" spans="2:13" x14ac:dyDescent="0.25"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</row>
    <row r="2281" spans="2:13" x14ac:dyDescent="0.25"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</row>
    <row r="2282" spans="2:13" x14ac:dyDescent="0.25"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</row>
    <row r="2283" spans="2:13" x14ac:dyDescent="0.25"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</row>
    <row r="2284" spans="2:13" x14ac:dyDescent="0.25"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</row>
    <row r="2285" spans="2:13" x14ac:dyDescent="0.25"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</row>
    <row r="2286" spans="2:13" x14ac:dyDescent="0.25"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</row>
    <row r="2287" spans="2:13" x14ac:dyDescent="0.25"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</row>
    <row r="2288" spans="2:13" x14ac:dyDescent="0.25"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</row>
    <row r="2289" spans="2:13" x14ac:dyDescent="0.25"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</row>
    <row r="2290" spans="2:13" x14ac:dyDescent="0.25"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</row>
    <row r="2291" spans="2:13" x14ac:dyDescent="0.25"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</row>
    <row r="2292" spans="2:13" x14ac:dyDescent="0.25"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</row>
    <row r="2293" spans="2:13" x14ac:dyDescent="0.25"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</row>
    <row r="2294" spans="2:13" x14ac:dyDescent="0.25"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</row>
    <row r="2295" spans="2:13" x14ac:dyDescent="0.25"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</row>
    <row r="2296" spans="2:13" x14ac:dyDescent="0.25"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</row>
    <row r="2297" spans="2:13" x14ac:dyDescent="0.25"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</row>
    <row r="2298" spans="2:13" x14ac:dyDescent="0.25"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</row>
    <row r="2299" spans="2:13" x14ac:dyDescent="0.25"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</row>
    <row r="2300" spans="2:13" x14ac:dyDescent="0.25"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</row>
    <row r="2301" spans="2:13" x14ac:dyDescent="0.25"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</row>
    <row r="2302" spans="2:13" x14ac:dyDescent="0.25"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</row>
    <row r="2303" spans="2:13" x14ac:dyDescent="0.25"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</row>
    <row r="2304" spans="2:13" x14ac:dyDescent="0.25"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</row>
    <row r="2305" spans="2:13" x14ac:dyDescent="0.25"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</row>
    <row r="2306" spans="2:13" x14ac:dyDescent="0.25"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</row>
    <row r="2307" spans="2:13" x14ac:dyDescent="0.25"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</row>
    <row r="2308" spans="2:13" x14ac:dyDescent="0.25"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</row>
    <row r="2309" spans="2:13" x14ac:dyDescent="0.25"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</row>
    <row r="2310" spans="2:13" x14ac:dyDescent="0.25"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</row>
    <row r="2311" spans="2:13" x14ac:dyDescent="0.25"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</row>
    <row r="2312" spans="2:13" x14ac:dyDescent="0.25"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</row>
    <row r="2313" spans="2:13" x14ac:dyDescent="0.25"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</row>
    <row r="2314" spans="2:13" x14ac:dyDescent="0.25"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</row>
    <row r="2315" spans="2:13" x14ac:dyDescent="0.25"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</row>
    <row r="2316" spans="2:13" x14ac:dyDescent="0.25"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</row>
    <row r="2317" spans="2:13" x14ac:dyDescent="0.25"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</row>
    <row r="2318" spans="2:13" x14ac:dyDescent="0.25"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</row>
    <row r="2319" spans="2:13" x14ac:dyDescent="0.25"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</row>
    <row r="2320" spans="2:13" x14ac:dyDescent="0.25"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</row>
    <row r="2321" spans="2:13" x14ac:dyDescent="0.25"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</row>
    <row r="2322" spans="2:13" x14ac:dyDescent="0.25"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</row>
    <row r="2323" spans="2:13" x14ac:dyDescent="0.25"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</row>
    <row r="2324" spans="2:13" x14ac:dyDescent="0.25"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</row>
    <row r="2325" spans="2:13" x14ac:dyDescent="0.25"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</row>
    <row r="2326" spans="2:13" x14ac:dyDescent="0.25"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</row>
    <row r="2327" spans="2:13" x14ac:dyDescent="0.25"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</row>
    <row r="2328" spans="2:13" x14ac:dyDescent="0.25"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</row>
    <row r="2329" spans="2:13" x14ac:dyDescent="0.25"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</row>
    <row r="2330" spans="2:13" x14ac:dyDescent="0.25"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</row>
    <row r="2331" spans="2:13" x14ac:dyDescent="0.25"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</row>
    <row r="2332" spans="2:13" x14ac:dyDescent="0.25"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</row>
    <row r="2333" spans="2:13" x14ac:dyDescent="0.25"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</row>
    <row r="2334" spans="2:13" x14ac:dyDescent="0.25"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</row>
    <row r="2335" spans="2:13" x14ac:dyDescent="0.25"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</row>
    <row r="2336" spans="2:13" x14ac:dyDescent="0.25"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</row>
    <row r="2337" spans="2:13" x14ac:dyDescent="0.25"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</row>
    <row r="2338" spans="2:13" x14ac:dyDescent="0.25"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</row>
    <row r="2339" spans="2:13" x14ac:dyDescent="0.25"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</row>
    <row r="2340" spans="2:13" x14ac:dyDescent="0.25"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</row>
    <row r="2341" spans="2:13" x14ac:dyDescent="0.25"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</row>
    <row r="2342" spans="2:13" x14ac:dyDescent="0.25"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</row>
    <row r="2343" spans="2:13" x14ac:dyDescent="0.25"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</row>
    <row r="2344" spans="2:13" x14ac:dyDescent="0.25"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</row>
    <row r="2345" spans="2:13" x14ac:dyDescent="0.25"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</row>
    <row r="2346" spans="2:13" x14ac:dyDescent="0.25"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</row>
    <row r="2347" spans="2:13" x14ac:dyDescent="0.25"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</row>
    <row r="2348" spans="2:13" x14ac:dyDescent="0.25"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</row>
    <row r="2349" spans="2:13" x14ac:dyDescent="0.25"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</row>
    <row r="2350" spans="2:13" x14ac:dyDescent="0.25"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</row>
    <row r="2351" spans="2:13" x14ac:dyDescent="0.25"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</row>
    <row r="2352" spans="2:13" x14ac:dyDescent="0.25"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</row>
    <row r="2353" spans="2:13" x14ac:dyDescent="0.25"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</row>
    <row r="2354" spans="2:13" x14ac:dyDescent="0.25"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</row>
    <row r="2355" spans="2:13" x14ac:dyDescent="0.25"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</row>
    <row r="2356" spans="2:13" x14ac:dyDescent="0.25"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</row>
    <row r="2357" spans="2:13" x14ac:dyDescent="0.25"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</row>
    <row r="2358" spans="2:13" x14ac:dyDescent="0.25"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</row>
    <row r="2359" spans="2:13" x14ac:dyDescent="0.25"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</row>
    <row r="2360" spans="2:13" x14ac:dyDescent="0.25"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</row>
    <row r="2361" spans="2:13" x14ac:dyDescent="0.25"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</row>
    <row r="2362" spans="2:13" x14ac:dyDescent="0.25"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</row>
    <row r="2363" spans="2:13" x14ac:dyDescent="0.25"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</row>
    <row r="2364" spans="2:13" x14ac:dyDescent="0.25"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</row>
    <row r="2365" spans="2:13" x14ac:dyDescent="0.25"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</row>
    <row r="2366" spans="2:13" x14ac:dyDescent="0.25"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</row>
    <row r="2367" spans="2:13" x14ac:dyDescent="0.25"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</row>
    <row r="2368" spans="2:13" x14ac:dyDescent="0.25"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</row>
    <row r="2369" spans="2:13" x14ac:dyDescent="0.25"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</row>
    <row r="2370" spans="2:13" x14ac:dyDescent="0.25"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</row>
    <row r="2371" spans="2:13" x14ac:dyDescent="0.25"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</row>
    <row r="2372" spans="2:13" x14ac:dyDescent="0.25"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</row>
    <row r="2373" spans="2:13" x14ac:dyDescent="0.25"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</row>
    <row r="2374" spans="2:13" x14ac:dyDescent="0.25"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</row>
    <row r="2375" spans="2:13" x14ac:dyDescent="0.25"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</row>
    <row r="2376" spans="2:13" x14ac:dyDescent="0.25"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</row>
    <row r="2377" spans="2:13" x14ac:dyDescent="0.25"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</row>
    <row r="2378" spans="2:13" x14ac:dyDescent="0.25"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</row>
    <row r="2379" spans="2:13" x14ac:dyDescent="0.25"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</row>
    <row r="2380" spans="2:13" x14ac:dyDescent="0.25"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</row>
    <row r="2381" spans="2:13" x14ac:dyDescent="0.25"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</row>
    <row r="2382" spans="2:13" x14ac:dyDescent="0.25"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</row>
    <row r="2383" spans="2:13" x14ac:dyDescent="0.25"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</row>
    <row r="2384" spans="2:13" x14ac:dyDescent="0.25"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</row>
    <row r="2385" spans="2:13" x14ac:dyDescent="0.25"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</row>
    <row r="2386" spans="2:13" x14ac:dyDescent="0.25"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</row>
    <row r="2387" spans="2:13" x14ac:dyDescent="0.25"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</row>
    <row r="2388" spans="2:13" x14ac:dyDescent="0.25"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</row>
    <row r="2389" spans="2:13" x14ac:dyDescent="0.25"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</row>
    <row r="2390" spans="2:13" x14ac:dyDescent="0.25"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</row>
    <row r="2391" spans="2:13" x14ac:dyDescent="0.25"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</row>
    <row r="2392" spans="2:13" x14ac:dyDescent="0.25"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</row>
    <row r="2393" spans="2:13" x14ac:dyDescent="0.25"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</row>
    <row r="2394" spans="2:13" x14ac:dyDescent="0.25"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</row>
    <row r="2395" spans="2:13" x14ac:dyDescent="0.25"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</row>
    <row r="2396" spans="2:13" x14ac:dyDescent="0.25"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</row>
    <row r="2397" spans="2:13" x14ac:dyDescent="0.25"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</row>
    <row r="2398" spans="2:13" x14ac:dyDescent="0.25"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</row>
    <row r="2399" spans="2:13" x14ac:dyDescent="0.25"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</row>
    <row r="2400" spans="2:13" x14ac:dyDescent="0.25"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</row>
    <row r="2401" spans="2:13" x14ac:dyDescent="0.25"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</row>
    <row r="2402" spans="2:13" x14ac:dyDescent="0.25"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</row>
    <row r="2403" spans="2:13" x14ac:dyDescent="0.25"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</row>
    <row r="2404" spans="2:13" x14ac:dyDescent="0.25"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</row>
    <row r="2405" spans="2:13" x14ac:dyDescent="0.25"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</row>
    <row r="2406" spans="2:13" x14ac:dyDescent="0.25"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</row>
    <row r="2407" spans="2:13" x14ac:dyDescent="0.25"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</row>
    <row r="2408" spans="2:13" x14ac:dyDescent="0.25"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</row>
    <row r="2409" spans="2:13" x14ac:dyDescent="0.25"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</row>
    <row r="2410" spans="2:13" x14ac:dyDescent="0.25"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</row>
    <row r="2411" spans="2:13" x14ac:dyDescent="0.25"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</row>
    <row r="2412" spans="2:13" x14ac:dyDescent="0.25"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</row>
    <row r="2413" spans="2:13" x14ac:dyDescent="0.25"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</row>
    <row r="2414" spans="2:13" x14ac:dyDescent="0.25"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</row>
    <row r="2415" spans="2:13" x14ac:dyDescent="0.25"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</row>
    <row r="2416" spans="2:13" x14ac:dyDescent="0.25"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</row>
    <row r="2417" spans="2:13" x14ac:dyDescent="0.25"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</row>
    <row r="2418" spans="2:13" x14ac:dyDescent="0.25"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</row>
    <row r="2419" spans="2:13" x14ac:dyDescent="0.25"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</row>
    <row r="2420" spans="2:13" x14ac:dyDescent="0.25"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</row>
    <row r="2421" spans="2:13" x14ac:dyDescent="0.25"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</row>
    <row r="2422" spans="2:13" x14ac:dyDescent="0.25"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</row>
    <row r="2423" spans="2:13" x14ac:dyDescent="0.25"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</row>
    <row r="2424" spans="2:13" x14ac:dyDescent="0.25"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</row>
    <row r="2425" spans="2:13" x14ac:dyDescent="0.25"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</row>
    <row r="2426" spans="2:13" x14ac:dyDescent="0.25"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</row>
    <row r="2427" spans="2:13" x14ac:dyDescent="0.25"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</row>
    <row r="2428" spans="2:13" x14ac:dyDescent="0.25"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</row>
    <row r="2429" spans="2:13" x14ac:dyDescent="0.25"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</row>
    <row r="2430" spans="2:13" x14ac:dyDescent="0.25"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</row>
    <row r="2431" spans="2:13" x14ac:dyDescent="0.25"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</row>
    <row r="2432" spans="2:13" x14ac:dyDescent="0.25"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</row>
    <row r="2433" spans="2:13" x14ac:dyDescent="0.25"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</row>
    <row r="2434" spans="2:13" x14ac:dyDescent="0.25"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</row>
    <row r="2435" spans="2:13" x14ac:dyDescent="0.25"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</row>
    <row r="2436" spans="2:13" x14ac:dyDescent="0.25"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</row>
    <row r="2437" spans="2:13" x14ac:dyDescent="0.25"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</row>
    <row r="2438" spans="2:13" x14ac:dyDescent="0.25"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</row>
    <row r="2439" spans="2:13" x14ac:dyDescent="0.25"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</row>
    <row r="2440" spans="2:13" x14ac:dyDescent="0.25"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</row>
    <row r="2441" spans="2:13" x14ac:dyDescent="0.25"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</row>
    <row r="2442" spans="2:13" x14ac:dyDescent="0.25"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</row>
    <row r="2443" spans="2:13" x14ac:dyDescent="0.25"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</row>
    <row r="2444" spans="2:13" x14ac:dyDescent="0.25"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</row>
    <row r="2445" spans="2:13" x14ac:dyDescent="0.25"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</row>
    <row r="2446" spans="2:13" x14ac:dyDescent="0.25"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</row>
    <row r="2447" spans="2:13" x14ac:dyDescent="0.25"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</row>
    <row r="2448" spans="2:13" x14ac:dyDescent="0.25"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</row>
    <row r="2449" spans="2:13" x14ac:dyDescent="0.25"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</row>
    <row r="2450" spans="2:13" x14ac:dyDescent="0.25"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</row>
    <row r="2451" spans="2:13" x14ac:dyDescent="0.25"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</row>
    <row r="2452" spans="2:13" x14ac:dyDescent="0.25"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</row>
    <row r="2453" spans="2:13" x14ac:dyDescent="0.25"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</row>
    <row r="2454" spans="2:13" x14ac:dyDescent="0.25"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</row>
    <row r="2455" spans="2:13" x14ac:dyDescent="0.25"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</row>
    <row r="2456" spans="2:13" x14ac:dyDescent="0.25"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</row>
    <row r="2457" spans="2:13" x14ac:dyDescent="0.25"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</row>
    <row r="2458" spans="2:13" x14ac:dyDescent="0.25"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</row>
    <row r="2459" spans="2:13" x14ac:dyDescent="0.25"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</row>
    <row r="2460" spans="2:13" x14ac:dyDescent="0.25"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</row>
    <row r="2461" spans="2:13" x14ac:dyDescent="0.25"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</row>
    <row r="2462" spans="2:13" x14ac:dyDescent="0.25"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</row>
    <row r="2463" spans="2:13" x14ac:dyDescent="0.25"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</row>
    <row r="2464" spans="2:13" x14ac:dyDescent="0.25"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</row>
    <row r="2465" spans="2:13" x14ac:dyDescent="0.25"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</row>
    <row r="2466" spans="2:13" x14ac:dyDescent="0.25"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</row>
    <row r="2467" spans="2:13" x14ac:dyDescent="0.25"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</row>
    <row r="2468" spans="2:13" x14ac:dyDescent="0.25"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</row>
    <row r="2469" spans="2:13" x14ac:dyDescent="0.25"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</row>
    <row r="2470" spans="2:13" x14ac:dyDescent="0.25"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</row>
    <row r="2471" spans="2:13" x14ac:dyDescent="0.25"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</row>
    <row r="2472" spans="2:13" x14ac:dyDescent="0.25"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</row>
    <row r="2473" spans="2:13" x14ac:dyDescent="0.25"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</row>
    <row r="2474" spans="2:13" x14ac:dyDescent="0.25"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</row>
    <row r="2475" spans="2:13" x14ac:dyDescent="0.25"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</row>
    <row r="2476" spans="2:13" x14ac:dyDescent="0.25"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</row>
    <row r="2477" spans="2:13" x14ac:dyDescent="0.25"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</row>
    <row r="2478" spans="2:13" x14ac:dyDescent="0.25"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</row>
    <row r="2479" spans="2:13" x14ac:dyDescent="0.25"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</row>
    <row r="2480" spans="2:13" x14ac:dyDescent="0.25"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</row>
    <row r="2481" spans="2:13" x14ac:dyDescent="0.25"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</row>
    <row r="2482" spans="2:13" x14ac:dyDescent="0.25"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</row>
    <row r="2483" spans="2:13" x14ac:dyDescent="0.25"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</row>
    <row r="2484" spans="2:13" x14ac:dyDescent="0.25"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</row>
    <row r="2485" spans="2:13" x14ac:dyDescent="0.25"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</row>
    <row r="2486" spans="2:13" x14ac:dyDescent="0.25"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</row>
    <row r="2487" spans="2:13" x14ac:dyDescent="0.25"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</row>
    <row r="2488" spans="2:13" x14ac:dyDescent="0.25"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</row>
    <row r="2489" spans="2:13" x14ac:dyDescent="0.25"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</row>
    <row r="2490" spans="2:13" x14ac:dyDescent="0.25"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</row>
    <row r="2491" spans="2:13" x14ac:dyDescent="0.25"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</row>
    <row r="2492" spans="2:13" x14ac:dyDescent="0.25"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</row>
    <row r="2493" spans="2:13" x14ac:dyDescent="0.25"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</row>
    <row r="2494" spans="2:13" x14ac:dyDescent="0.25"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</row>
    <row r="2495" spans="2:13" x14ac:dyDescent="0.25"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</row>
    <row r="2496" spans="2:13" x14ac:dyDescent="0.25"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</row>
    <row r="2497" spans="2:13" x14ac:dyDescent="0.25"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</row>
    <row r="2498" spans="2:13" x14ac:dyDescent="0.25"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</row>
    <row r="2499" spans="2:13" x14ac:dyDescent="0.25"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</row>
    <row r="2500" spans="2:13" x14ac:dyDescent="0.25"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</row>
    <row r="2501" spans="2:13" x14ac:dyDescent="0.25"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</row>
    <row r="2502" spans="2:13" x14ac:dyDescent="0.25"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  <c r="M2502" s="4"/>
    </row>
    <row r="2503" spans="2:13" x14ac:dyDescent="0.25"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</row>
    <row r="2504" spans="2:13" x14ac:dyDescent="0.25"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</row>
    <row r="2505" spans="2:13" x14ac:dyDescent="0.25"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  <c r="M2505" s="4"/>
    </row>
    <row r="2506" spans="2:13" x14ac:dyDescent="0.25"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</row>
    <row r="2507" spans="2:13" x14ac:dyDescent="0.25"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  <c r="M2507" s="4"/>
    </row>
    <row r="2508" spans="2:13" x14ac:dyDescent="0.25"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  <c r="M2508" s="4"/>
    </row>
    <row r="2509" spans="2:13" x14ac:dyDescent="0.25"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</row>
    <row r="2510" spans="2:13" x14ac:dyDescent="0.25"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  <c r="M2510" s="4"/>
    </row>
    <row r="2511" spans="2:13" x14ac:dyDescent="0.25"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</row>
    <row r="2512" spans="2:13" x14ac:dyDescent="0.25"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</row>
    <row r="2513" spans="2:13" x14ac:dyDescent="0.25"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</row>
    <row r="2514" spans="2:13" x14ac:dyDescent="0.25"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</row>
    <row r="2515" spans="2:13" x14ac:dyDescent="0.25"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</row>
    <row r="2516" spans="2:13" x14ac:dyDescent="0.25"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</row>
    <row r="2517" spans="2:13" x14ac:dyDescent="0.25"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</row>
    <row r="2518" spans="2:13" x14ac:dyDescent="0.25"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</row>
    <row r="2519" spans="2:13" x14ac:dyDescent="0.25"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</row>
    <row r="2520" spans="2:13" x14ac:dyDescent="0.25"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</row>
    <row r="2521" spans="2:13" x14ac:dyDescent="0.25"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</row>
    <row r="2522" spans="2:13" x14ac:dyDescent="0.25"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</row>
    <row r="2523" spans="2:13" x14ac:dyDescent="0.25"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</row>
    <row r="2524" spans="2:13" x14ac:dyDescent="0.25"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</row>
    <row r="2525" spans="2:13" x14ac:dyDescent="0.25"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</row>
    <row r="2526" spans="2:13" x14ac:dyDescent="0.25"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</row>
    <row r="2527" spans="2:13" x14ac:dyDescent="0.25"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</row>
    <row r="2528" spans="2:13" x14ac:dyDescent="0.25"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</row>
    <row r="2529" spans="2:13" x14ac:dyDescent="0.25"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</row>
    <row r="2530" spans="2:13" x14ac:dyDescent="0.25"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</row>
    <row r="2531" spans="2:13" x14ac:dyDescent="0.25"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</row>
    <row r="2532" spans="2:13" x14ac:dyDescent="0.25"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</row>
    <row r="2533" spans="2:13" x14ac:dyDescent="0.25"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</row>
    <row r="2534" spans="2:13" x14ac:dyDescent="0.25"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</row>
    <row r="2535" spans="2:13" x14ac:dyDescent="0.25"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  <c r="M2535" s="4"/>
    </row>
    <row r="2536" spans="2:13" x14ac:dyDescent="0.25"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  <c r="M2536" s="4"/>
    </row>
    <row r="2537" spans="2:13" x14ac:dyDescent="0.25"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  <c r="M2537" s="4"/>
    </row>
    <row r="2538" spans="2:13" x14ac:dyDescent="0.25"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  <c r="M2538" s="4"/>
    </row>
    <row r="2539" spans="2:13" x14ac:dyDescent="0.25"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  <c r="M2539" s="4"/>
    </row>
    <row r="2540" spans="2:13" x14ac:dyDescent="0.25"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  <c r="M2540" s="4"/>
    </row>
    <row r="2541" spans="2:13" x14ac:dyDescent="0.25"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  <c r="M2541" s="4"/>
    </row>
    <row r="2542" spans="2:13" x14ac:dyDescent="0.25"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</row>
    <row r="2543" spans="2:13" x14ac:dyDescent="0.25"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</row>
    <row r="2544" spans="2:13" x14ac:dyDescent="0.25"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</row>
    <row r="2545" spans="2:13" x14ac:dyDescent="0.25"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</row>
    <row r="2546" spans="2:13" x14ac:dyDescent="0.25"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  <c r="M2546" s="4"/>
    </row>
    <row r="2547" spans="2:13" x14ac:dyDescent="0.25"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  <c r="M2547" s="4"/>
    </row>
    <row r="2548" spans="2:13" x14ac:dyDescent="0.25"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  <c r="M2548" s="4"/>
    </row>
    <row r="2549" spans="2:13" x14ac:dyDescent="0.25"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  <c r="M2549" s="4"/>
    </row>
    <row r="2550" spans="2:13" x14ac:dyDescent="0.25"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  <c r="M2550" s="4"/>
    </row>
    <row r="2551" spans="2:13" x14ac:dyDescent="0.25"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  <c r="M2551" s="4"/>
    </row>
    <row r="2552" spans="2:13" x14ac:dyDescent="0.25"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  <c r="M2552" s="4"/>
    </row>
    <row r="2553" spans="2:13" x14ac:dyDescent="0.25"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  <c r="M2553" s="4"/>
    </row>
    <row r="2554" spans="2:13" x14ac:dyDescent="0.25"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  <c r="M2554" s="4"/>
    </row>
    <row r="2555" spans="2:13" x14ac:dyDescent="0.25"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</row>
    <row r="2556" spans="2:13" x14ac:dyDescent="0.25"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</row>
    <row r="2557" spans="2:13" x14ac:dyDescent="0.25"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  <c r="M2557" s="4"/>
    </row>
    <row r="2558" spans="2:13" x14ac:dyDescent="0.25"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  <c r="M2558" s="4"/>
    </row>
    <row r="2559" spans="2:13" x14ac:dyDescent="0.25"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  <c r="M2559" s="4"/>
    </row>
    <row r="2560" spans="2:13" x14ac:dyDescent="0.25"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  <c r="M2560" s="4"/>
    </row>
    <row r="2561" spans="2:13" x14ac:dyDescent="0.25"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  <c r="M2561" s="4"/>
    </row>
    <row r="2562" spans="2:13" x14ac:dyDescent="0.25"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  <c r="M2562" s="4"/>
    </row>
    <row r="2563" spans="2:13" x14ac:dyDescent="0.25"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4"/>
    </row>
    <row r="2564" spans="2:13" x14ac:dyDescent="0.25"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  <c r="M2564" s="4"/>
    </row>
    <row r="2565" spans="2:13" x14ac:dyDescent="0.25"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  <c r="M2565" s="4"/>
    </row>
    <row r="2566" spans="2:13" x14ac:dyDescent="0.25"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  <c r="M2566" s="4"/>
    </row>
    <row r="2567" spans="2:13" x14ac:dyDescent="0.25"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  <c r="M2567" s="4"/>
    </row>
    <row r="2568" spans="2:13" x14ac:dyDescent="0.25"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  <c r="M2568" s="4"/>
    </row>
    <row r="2569" spans="2:13" x14ac:dyDescent="0.25"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  <c r="M2569" s="4"/>
    </row>
    <row r="2570" spans="2:13" x14ac:dyDescent="0.25"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  <c r="M2570" s="4"/>
    </row>
    <row r="2571" spans="2:13" x14ac:dyDescent="0.25"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  <c r="M2571" s="4"/>
    </row>
    <row r="2572" spans="2:13" x14ac:dyDescent="0.25"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  <c r="M2572" s="4"/>
    </row>
    <row r="2573" spans="2:13" x14ac:dyDescent="0.25"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  <c r="M2573" s="4"/>
    </row>
    <row r="2574" spans="2:13" x14ac:dyDescent="0.25"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  <c r="M2574" s="4"/>
    </row>
    <row r="2575" spans="2:13" x14ac:dyDescent="0.25"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  <c r="M2575" s="4"/>
    </row>
    <row r="2576" spans="2:13" x14ac:dyDescent="0.25"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  <c r="M2576" s="4"/>
    </row>
    <row r="2577" spans="2:13" x14ac:dyDescent="0.25"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  <c r="M2577" s="4"/>
    </row>
    <row r="2578" spans="2:13" x14ac:dyDescent="0.25"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  <c r="M2578" s="4"/>
    </row>
    <row r="2579" spans="2:13" x14ac:dyDescent="0.25"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  <c r="M2579" s="4"/>
    </row>
    <row r="2580" spans="2:13" x14ac:dyDescent="0.25"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  <c r="M2580" s="4"/>
    </row>
    <row r="2581" spans="2:13" x14ac:dyDescent="0.25"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  <c r="M2581" s="4"/>
    </row>
    <row r="2582" spans="2:13" x14ac:dyDescent="0.25"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  <c r="M2582" s="4"/>
    </row>
    <row r="2583" spans="2:13" x14ac:dyDescent="0.25"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  <c r="M2583" s="4"/>
    </row>
    <row r="2584" spans="2:13" x14ac:dyDescent="0.25"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</row>
    <row r="2585" spans="2:13" x14ac:dyDescent="0.25"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  <c r="M2585" s="4"/>
    </row>
    <row r="2586" spans="2:13" x14ac:dyDescent="0.25"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  <c r="M2586" s="4"/>
    </row>
    <row r="2587" spans="2:13" x14ac:dyDescent="0.25"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  <c r="M2587" s="4"/>
    </row>
    <row r="2588" spans="2:13" x14ac:dyDescent="0.25"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  <c r="M2588" s="4"/>
    </row>
    <row r="2589" spans="2:13" x14ac:dyDescent="0.25"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  <c r="M2589" s="4"/>
    </row>
    <row r="2590" spans="2:13" x14ac:dyDescent="0.25"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  <c r="M2590" s="4"/>
    </row>
    <row r="2591" spans="2:13" x14ac:dyDescent="0.25"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  <c r="M2591" s="4"/>
    </row>
    <row r="2592" spans="2:13" x14ac:dyDescent="0.25"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  <c r="M2592" s="4"/>
    </row>
    <row r="2593" spans="2:13" x14ac:dyDescent="0.25"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  <c r="M2593" s="4"/>
    </row>
    <row r="2594" spans="2:13" x14ac:dyDescent="0.25"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  <c r="M2594" s="4"/>
    </row>
    <row r="2595" spans="2:13" x14ac:dyDescent="0.25"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  <c r="M2595" s="4"/>
    </row>
    <row r="2596" spans="2:13" x14ac:dyDescent="0.25"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  <c r="M2596" s="4"/>
    </row>
    <row r="2597" spans="2:13" x14ac:dyDescent="0.25"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  <c r="M2597" s="4"/>
    </row>
    <row r="2598" spans="2:13" x14ac:dyDescent="0.25"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  <c r="M2598" s="4"/>
    </row>
    <row r="2599" spans="2:13" x14ac:dyDescent="0.25"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  <c r="M2599" s="4"/>
    </row>
    <row r="2600" spans="2:13" x14ac:dyDescent="0.25"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  <c r="M2600" s="4"/>
    </row>
    <row r="2601" spans="2:13" x14ac:dyDescent="0.25"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  <c r="M2601" s="4"/>
    </row>
    <row r="2602" spans="2:13" x14ac:dyDescent="0.25"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  <c r="M2602" s="4"/>
    </row>
    <row r="2603" spans="2:13" x14ac:dyDescent="0.25"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</row>
    <row r="2604" spans="2:13" x14ac:dyDescent="0.25"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</row>
    <row r="2605" spans="2:13" x14ac:dyDescent="0.25"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  <c r="M2605" s="4"/>
    </row>
    <row r="2606" spans="2:13" x14ac:dyDescent="0.25"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  <c r="M2606" s="4"/>
    </row>
    <row r="2607" spans="2:13" x14ac:dyDescent="0.25"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  <c r="M2607" s="4"/>
    </row>
    <row r="2608" spans="2:13" x14ac:dyDescent="0.25"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  <c r="M2608" s="4"/>
    </row>
    <row r="2609" spans="2:13" x14ac:dyDescent="0.25"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  <c r="M2609" s="4"/>
    </row>
    <row r="2610" spans="2:13" x14ac:dyDescent="0.25"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  <c r="M2610" s="4"/>
    </row>
    <row r="2611" spans="2:13" x14ac:dyDescent="0.25"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  <c r="M2611" s="4"/>
    </row>
    <row r="2612" spans="2:13" x14ac:dyDescent="0.25"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  <c r="M2612" s="4"/>
    </row>
    <row r="2613" spans="2:13" x14ac:dyDescent="0.25"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  <c r="M2613" s="4"/>
    </row>
    <row r="2614" spans="2:13" x14ac:dyDescent="0.25"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  <c r="M2614" s="4"/>
    </row>
    <row r="2615" spans="2:13" x14ac:dyDescent="0.25"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  <c r="M2615" s="4"/>
    </row>
    <row r="2616" spans="2:13" x14ac:dyDescent="0.25"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  <c r="M2616" s="4"/>
    </row>
    <row r="2617" spans="2:13" x14ac:dyDescent="0.25"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  <c r="M2617" s="4"/>
    </row>
    <row r="2618" spans="2:13" x14ac:dyDescent="0.25"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  <c r="M2618" s="4"/>
    </row>
    <row r="2619" spans="2:13" x14ac:dyDescent="0.25"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  <c r="M2619" s="4"/>
    </row>
    <row r="2620" spans="2:13" x14ac:dyDescent="0.25"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  <c r="M2620" s="4"/>
    </row>
    <row r="2621" spans="2:13" x14ac:dyDescent="0.25"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  <c r="M2621" s="4"/>
    </row>
    <row r="2622" spans="2:13" x14ac:dyDescent="0.25"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  <c r="M2622" s="4"/>
    </row>
    <row r="2623" spans="2:13" x14ac:dyDescent="0.25"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  <c r="M2623" s="4"/>
    </row>
    <row r="2624" spans="2:13" x14ac:dyDescent="0.25"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  <c r="M2624" s="4"/>
    </row>
    <row r="2625" spans="2:13" x14ac:dyDescent="0.25"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  <c r="M2625" s="4"/>
    </row>
    <row r="2626" spans="2:13" x14ac:dyDescent="0.25"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  <c r="M2626" s="4"/>
    </row>
    <row r="2627" spans="2:13" x14ac:dyDescent="0.25"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  <c r="M2627" s="4"/>
    </row>
    <row r="2628" spans="2:13" x14ac:dyDescent="0.25"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  <c r="M2628" s="4"/>
    </row>
    <row r="2629" spans="2:13" x14ac:dyDescent="0.25"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  <c r="M2629" s="4"/>
    </row>
    <row r="2630" spans="2:13" x14ac:dyDescent="0.25"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  <c r="M2630" s="4"/>
    </row>
    <row r="2631" spans="2:13" x14ac:dyDescent="0.25"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  <c r="M2631" s="4"/>
    </row>
    <row r="2632" spans="2:13" x14ac:dyDescent="0.25"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  <c r="M2632" s="4"/>
    </row>
    <row r="2633" spans="2:13" x14ac:dyDescent="0.25"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  <c r="M2633" s="4"/>
    </row>
    <row r="2634" spans="2:13" x14ac:dyDescent="0.25"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  <c r="M2634" s="4"/>
    </row>
    <row r="2635" spans="2:13" x14ac:dyDescent="0.25"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  <c r="M2635" s="4"/>
    </row>
    <row r="2636" spans="2:13" x14ac:dyDescent="0.25"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  <c r="M2636" s="4"/>
    </row>
    <row r="2637" spans="2:13" x14ac:dyDescent="0.25"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  <c r="M2637" s="4"/>
    </row>
    <row r="2638" spans="2:13" x14ac:dyDescent="0.25"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  <c r="M2638" s="4"/>
    </row>
    <row r="2639" spans="2:13" x14ac:dyDescent="0.25"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  <c r="M2639" s="4"/>
    </row>
    <row r="2640" spans="2:13" x14ac:dyDescent="0.25"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  <c r="M2640" s="4"/>
    </row>
    <row r="2641" spans="2:13" x14ac:dyDescent="0.25"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  <c r="M2641" s="4"/>
    </row>
    <row r="2642" spans="2:13" x14ac:dyDescent="0.25"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  <c r="M2642" s="4"/>
    </row>
    <row r="2643" spans="2:13" x14ac:dyDescent="0.25"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  <c r="M2643" s="4"/>
    </row>
    <row r="2644" spans="2:13" x14ac:dyDescent="0.25"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  <c r="M2644" s="4"/>
    </row>
    <row r="2645" spans="2:13" x14ac:dyDescent="0.25"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  <c r="M2645" s="4"/>
    </row>
    <row r="2646" spans="2:13" x14ac:dyDescent="0.25"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  <c r="M2646" s="4"/>
    </row>
    <row r="2647" spans="2:13" x14ac:dyDescent="0.25"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  <c r="M2647" s="4"/>
    </row>
    <row r="2648" spans="2:13" x14ac:dyDescent="0.25"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  <c r="M2648" s="4"/>
    </row>
    <row r="2649" spans="2:13" x14ac:dyDescent="0.25"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  <c r="M2649" s="4"/>
    </row>
    <row r="2650" spans="2:13" x14ac:dyDescent="0.25"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  <c r="M2650" s="4"/>
    </row>
    <row r="2651" spans="2:13" x14ac:dyDescent="0.25"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  <c r="M2651" s="4"/>
    </row>
    <row r="2652" spans="2:13" x14ac:dyDescent="0.25"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  <c r="M2652" s="4"/>
    </row>
    <row r="2653" spans="2:13" x14ac:dyDescent="0.25"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  <c r="M2653" s="4"/>
    </row>
    <row r="2654" spans="2:13" x14ac:dyDescent="0.25"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  <c r="M2654" s="4"/>
    </row>
    <row r="2655" spans="2:13" x14ac:dyDescent="0.25"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  <c r="M2655" s="4"/>
    </row>
    <row r="2656" spans="2:13" x14ac:dyDescent="0.25"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  <c r="M2656" s="4"/>
    </row>
    <row r="2657" spans="2:13" x14ac:dyDescent="0.25"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  <c r="M2657" s="4"/>
    </row>
    <row r="2658" spans="2:13" x14ac:dyDescent="0.25"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  <c r="M2658" s="4"/>
    </row>
    <row r="2659" spans="2:13" x14ac:dyDescent="0.25"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  <c r="M2659" s="4"/>
    </row>
    <row r="2660" spans="2:13" x14ac:dyDescent="0.25"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  <c r="M2660" s="4"/>
    </row>
    <row r="2661" spans="2:13" x14ac:dyDescent="0.25"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  <c r="M2661" s="4"/>
    </row>
    <row r="2662" spans="2:13" x14ac:dyDescent="0.25"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  <c r="M2662" s="4"/>
    </row>
    <row r="2663" spans="2:13" x14ac:dyDescent="0.25"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  <c r="M2663" s="4"/>
    </row>
    <row r="2664" spans="2:13" x14ac:dyDescent="0.25"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  <c r="M2664" s="4"/>
    </row>
    <row r="2665" spans="2:13" x14ac:dyDescent="0.25"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</row>
    <row r="2666" spans="2:13" x14ac:dyDescent="0.25"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</row>
    <row r="2667" spans="2:13" x14ac:dyDescent="0.25"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  <c r="M2667" s="4"/>
    </row>
    <row r="2668" spans="2:13" x14ac:dyDescent="0.25"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  <c r="M2668" s="4"/>
    </row>
    <row r="2669" spans="2:13" x14ac:dyDescent="0.25"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  <c r="M2669" s="4"/>
    </row>
    <row r="2670" spans="2:13" x14ac:dyDescent="0.25"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  <c r="M2670" s="4"/>
    </row>
    <row r="2671" spans="2:13" x14ac:dyDescent="0.25"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</row>
    <row r="2672" spans="2:13" x14ac:dyDescent="0.25"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</row>
    <row r="2673" spans="2:13" x14ac:dyDescent="0.25"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  <c r="M2673" s="4"/>
    </row>
    <row r="2674" spans="2:13" x14ac:dyDescent="0.25"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  <c r="M2674" s="4"/>
    </row>
    <row r="2675" spans="2:13" x14ac:dyDescent="0.25"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  <c r="M2675" s="4"/>
    </row>
    <row r="2676" spans="2:13" x14ac:dyDescent="0.25"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  <c r="M2676" s="4"/>
    </row>
    <row r="2677" spans="2:13" x14ac:dyDescent="0.25"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  <c r="M2677" s="4"/>
    </row>
    <row r="2678" spans="2:13" x14ac:dyDescent="0.25"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  <c r="M2678" s="4"/>
    </row>
    <row r="2679" spans="2:13" x14ac:dyDescent="0.25"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  <c r="M2679" s="4"/>
    </row>
    <row r="2680" spans="2:13" x14ac:dyDescent="0.25"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  <c r="M2680" s="4"/>
    </row>
    <row r="2681" spans="2:13" x14ac:dyDescent="0.25"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  <c r="M2681" s="4"/>
    </row>
    <row r="2682" spans="2:13" x14ac:dyDescent="0.25"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  <c r="M2682" s="4"/>
    </row>
    <row r="2683" spans="2:13" x14ac:dyDescent="0.25"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  <c r="M2683" s="4"/>
    </row>
    <row r="2684" spans="2:13" x14ac:dyDescent="0.25"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  <c r="M2684" s="4"/>
    </row>
    <row r="2685" spans="2:13" x14ac:dyDescent="0.25"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  <c r="M2685" s="4"/>
    </row>
    <row r="2686" spans="2:13" x14ac:dyDescent="0.25"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  <c r="M2686" s="4"/>
    </row>
    <row r="2687" spans="2:13" x14ac:dyDescent="0.25"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  <c r="M2687" s="4"/>
    </row>
    <row r="2688" spans="2:13" x14ac:dyDescent="0.25"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  <c r="M2688" s="4"/>
    </row>
    <row r="2689" spans="2:13" x14ac:dyDescent="0.25"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  <c r="M2689" s="4"/>
    </row>
    <row r="2690" spans="2:13" x14ac:dyDescent="0.25"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  <c r="M2690" s="4"/>
    </row>
    <row r="2691" spans="2:13" x14ac:dyDescent="0.25"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  <c r="M2691" s="4"/>
    </row>
    <row r="2692" spans="2:13" x14ac:dyDescent="0.25"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  <c r="M2692" s="4"/>
    </row>
    <row r="2693" spans="2:13" x14ac:dyDescent="0.25"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  <c r="M2693" s="4"/>
    </row>
    <row r="2694" spans="2:13" x14ac:dyDescent="0.25"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  <c r="M2694" s="4"/>
    </row>
    <row r="2695" spans="2:13" x14ac:dyDescent="0.25"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  <c r="M2695" s="4"/>
    </row>
    <row r="2696" spans="2:13" x14ac:dyDescent="0.25"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  <c r="M2696" s="4"/>
    </row>
    <row r="2697" spans="2:13" x14ac:dyDescent="0.25"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  <c r="M2697" s="4"/>
    </row>
    <row r="2698" spans="2:13" x14ac:dyDescent="0.25"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  <c r="M2698" s="4"/>
    </row>
    <row r="2699" spans="2:13" x14ac:dyDescent="0.25"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  <c r="M2699" s="4"/>
    </row>
    <row r="2700" spans="2:13" x14ac:dyDescent="0.25"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  <c r="M2700" s="4"/>
    </row>
    <row r="2701" spans="2:13" x14ac:dyDescent="0.25"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  <c r="M2701" s="4"/>
    </row>
    <row r="2702" spans="2:13" x14ac:dyDescent="0.25"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  <c r="M2702" s="4"/>
    </row>
    <row r="2703" spans="2:13" x14ac:dyDescent="0.25"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  <c r="M2703" s="4"/>
    </row>
    <row r="2704" spans="2:13" x14ac:dyDescent="0.25"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  <c r="M2704" s="4"/>
    </row>
    <row r="2705" spans="2:13" x14ac:dyDescent="0.25"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  <c r="M2705" s="4"/>
    </row>
    <row r="2706" spans="2:13" x14ac:dyDescent="0.25"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  <c r="M2706" s="4"/>
    </row>
    <row r="2707" spans="2:13" x14ac:dyDescent="0.25"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  <c r="M2707" s="4"/>
    </row>
    <row r="2708" spans="2:13" x14ac:dyDescent="0.25"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  <c r="M2708" s="4"/>
    </row>
    <row r="2709" spans="2:13" x14ac:dyDescent="0.25"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  <c r="M2709" s="4"/>
    </row>
    <row r="2710" spans="2:13" x14ac:dyDescent="0.25"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  <c r="M2710" s="4"/>
    </row>
    <row r="2711" spans="2:13" x14ac:dyDescent="0.25"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  <c r="M2711" s="4"/>
    </row>
    <row r="2712" spans="2:13" x14ac:dyDescent="0.25"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  <c r="M2712" s="4"/>
    </row>
    <row r="2713" spans="2:13" x14ac:dyDescent="0.25"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  <c r="M2713" s="4"/>
    </row>
    <row r="2714" spans="2:13" x14ac:dyDescent="0.25"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  <c r="M2714" s="4"/>
    </row>
    <row r="2715" spans="2:13" x14ac:dyDescent="0.25"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  <c r="M2715" s="4"/>
    </row>
    <row r="2716" spans="2:13" x14ac:dyDescent="0.25"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  <c r="M2716" s="4"/>
    </row>
    <row r="2717" spans="2:13" x14ac:dyDescent="0.25"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  <c r="M2717" s="4"/>
    </row>
    <row r="2718" spans="2:13" x14ac:dyDescent="0.25"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  <c r="M2718" s="4"/>
    </row>
    <row r="2719" spans="2:13" x14ac:dyDescent="0.25"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  <c r="M2719" s="4"/>
    </row>
    <row r="2720" spans="2:13" x14ac:dyDescent="0.25"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  <c r="M2720" s="4"/>
    </row>
    <row r="2721" spans="2:13" x14ac:dyDescent="0.25"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  <c r="M2721" s="4"/>
    </row>
    <row r="2722" spans="2:13" x14ac:dyDescent="0.25"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  <c r="M2722" s="4"/>
    </row>
    <row r="2723" spans="2:13" x14ac:dyDescent="0.25"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  <c r="M2723" s="4"/>
    </row>
    <row r="2724" spans="2:13" x14ac:dyDescent="0.25"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  <c r="M2724" s="4"/>
    </row>
    <row r="2725" spans="2:13" x14ac:dyDescent="0.25"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  <c r="M2725" s="4"/>
    </row>
    <row r="2726" spans="2:13" x14ac:dyDescent="0.25"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  <c r="M2726" s="4"/>
    </row>
    <row r="2727" spans="2:13" x14ac:dyDescent="0.25"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  <c r="M2727" s="4"/>
    </row>
    <row r="2728" spans="2:13" x14ac:dyDescent="0.25"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  <c r="M2728" s="4"/>
    </row>
    <row r="2729" spans="2:13" x14ac:dyDescent="0.25"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  <c r="M2729" s="4"/>
    </row>
    <row r="2730" spans="2:13" x14ac:dyDescent="0.25"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  <c r="M2730" s="4"/>
    </row>
    <row r="2731" spans="2:13" x14ac:dyDescent="0.25"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  <c r="M2731" s="4"/>
    </row>
    <row r="2732" spans="2:13" x14ac:dyDescent="0.25"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  <c r="M2732" s="4"/>
    </row>
    <row r="2733" spans="2:13" x14ac:dyDescent="0.25"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  <c r="M2733" s="4"/>
    </row>
    <row r="2734" spans="2:13" x14ac:dyDescent="0.25"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  <c r="M2734" s="4"/>
    </row>
    <row r="2735" spans="2:13" x14ac:dyDescent="0.25"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  <c r="M2735" s="4"/>
    </row>
    <row r="2736" spans="2:13" x14ac:dyDescent="0.25"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  <c r="M2736" s="4"/>
    </row>
    <row r="2737" spans="2:13" x14ac:dyDescent="0.25"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  <c r="M2737" s="4"/>
    </row>
    <row r="2738" spans="2:13" x14ac:dyDescent="0.25"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  <c r="M2738" s="4"/>
    </row>
    <row r="2739" spans="2:13" x14ac:dyDescent="0.25"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  <c r="M2739" s="4"/>
    </row>
    <row r="2740" spans="2:13" x14ac:dyDescent="0.25"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  <c r="M2740" s="4"/>
    </row>
    <row r="2741" spans="2:13" x14ac:dyDescent="0.25"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  <c r="M2741" s="4"/>
    </row>
    <row r="2742" spans="2:13" x14ac:dyDescent="0.25"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  <c r="M2742" s="4"/>
    </row>
    <row r="2743" spans="2:13" x14ac:dyDescent="0.25"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  <c r="M2743" s="4"/>
    </row>
    <row r="2744" spans="2:13" x14ac:dyDescent="0.25"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  <c r="M2744" s="4"/>
    </row>
    <row r="2745" spans="2:13" x14ac:dyDescent="0.25"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  <c r="M2745" s="4"/>
    </row>
    <row r="2746" spans="2:13" x14ac:dyDescent="0.25"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  <c r="M2746" s="4"/>
    </row>
    <row r="2747" spans="2:13" x14ac:dyDescent="0.25"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  <c r="M2747" s="4"/>
    </row>
    <row r="2748" spans="2:13" x14ac:dyDescent="0.25"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  <c r="M2748" s="4"/>
    </row>
    <row r="2749" spans="2:13" x14ac:dyDescent="0.25"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  <c r="M2749" s="4"/>
    </row>
    <row r="2750" spans="2:13" x14ac:dyDescent="0.25"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  <c r="M2750" s="4"/>
    </row>
    <row r="2751" spans="2:13" x14ac:dyDescent="0.25"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  <c r="M2751" s="4"/>
    </row>
    <row r="2752" spans="2:13" x14ac:dyDescent="0.25"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  <c r="M2752" s="4"/>
    </row>
    <row r="2753" spans="2:13" x14ac:dyDescent="0.25"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  <c r="M2753" s="4"/>
    </row>
    <row r="2754" spans="2:13" x14ac:dyDescent="0.25"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  <c r="M2754" s="4"/>
    </row>
    <row r="2755" spans="2:13" x14ac:dyDescent="0.25"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  <c r="M2755" s="4"/>
    </row>
    <row r="2756" spans="2:13" x14ac:dyDescent="0.25"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  <c r="M2756" s="4"/>
    </row>
    <row r="2757" spans="2:13" x14ac:dyDescent="0.25"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  <c r="M2757" s="4"/>
    </row>
    <row r="2758" spans="2:13" x14ac:dyDescent="0.25"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  <c r="M2758" s="4"/>
    </row>
    <row r="2759" spans="2:13" x14ac:dyDescent="0.25"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  <c r="M2759" s="4"/>
    </row>
    <row r="2760" spans="2:13" x14ac:dyDescent="0.25"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  <c r="M2760" s="4"/>
    </row>
    <row r="2761" spans="2:13" x14ac:dyDescent="0.25"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  <c r="M2761" s="4"/>
    </row>
    <row r="2762" spans="2:13" x14ac:dyDescent="0.25"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  <c r="M2762" s="4"/>
    </row>
    <row r="2763" spans="2:13" x14ac:dyDescent="0.25"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  <c r="M2763" s="4"/>
    </row>
    <row r="2764" spans="2:13" x14ac:dyDescent="0.25"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  <c r="M2764" s="4"/>
    </row>
    <row r="2765" spans="2:13" x14ac:dyDescent="0.25"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  <c r="M2765" s="4"/>
    </row>
    <row r="2766" spans="2:13" x14ac:dyDescent="0.25"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  <c r="M2766" s="4"/>
    </row>
    <row r="2767" spans="2:13" x14ac:dyDescent="0.25"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  <c r="M2767" s="4"/>
    </row>
    <row r="2768" spans="2:13" x14ac:dyDescent="0.25"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  <c r="M2768" s="4"/>
    </row>
    <row r="2769" spans="2:13" x14ac:dyDescent="0.25"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  <c r="M2769" s="4"/>
    </row>
    <row r="2770" spans="2:13" x14ac:dyDescent="0.25"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  <c r="M2770" s="4"/>
    </row>
    <row r="2771" spans="2:13" x14ac:dyDescent="0.25"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  <c r="M2771" s="4"/>
    </row>
    <row r="2772" spans="2:13" x14ac:dyDescent="0.25"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  <c r="M2772" s="4"/>
    </row>
    <row r="2773" spans="2:13" x14ac:dyDescent="0.25"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  <c r="M2773" s="4"/>
    </row>
    <row r="2774" spans="2:13" x14ac:dyDescent="0.25"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  <c r="M2774" s="4"/>
    </row>
    <row r="2775" spans="2:13" x14ac:dyDescent="0.25"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  <c r="M2775" s="4"/>
    </row>
    <row r="2776" spans="2:13" x14ac:dyDescent="0.25"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  <c r="M2776" s="4"/>
    </row>
    <row r="2777" spans="2:13" x14ac:dyDescent="0.25"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  <c r="M2777" s="4"/>
    </row>
    <row r="2778" spans="2:13" x14ac:dyDescent="0.25"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  <c r="M2778" s="4"/>
    </row>
    <row r="2779" spans="2:13" x14ac:dyDescent="0.25"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  <c r="M2779" s="4"/>
    </row>
    <row r="2780" spans="2:13" x14ac:dyDescent="0.25"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  <c r="M2780" s="4"/>
    </row>
    <row r="2781" spans="2:13" x14ac:dyDescent="0.25"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  <c r="M2781" s="4"/>
    </row>
    <row r="2782" spans="2:13" x14ac:dyDescent="0.25"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  <c r="M2782" s="4"/>
    </row>
    <row r="2783" spans="2:13" x14ac:dyDescent="0.25"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  <c r="M2783" s="4"/>
    </row>
    <row r="2784" spans="2:13" x14ac:dyDescent="0.25"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  <c r="M2784" s="4"/>
    </row>
    <row r="2785" spans="2:13" x14ac:dyDescent="0.25"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  <c r="M2785" s="4"/>
    </row>
    <row r="2786" spans="2:13" x14ac:dyDescent="0.25"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  <c r="M2786" s="4"/>
    </row>
    <row r="2787" spans="2:13" x14ac:dyDescent="0.25"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  <c r="M2787" s="4"/>
    </row>
    <row r="2788" spans="2:13" x14ac:dyDescent="0.25"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  <c r="M2788" s="4"/>
    </row>
    <row r="2789" spans="2:13" x14ac:dyDescent="0.25"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  <c r="M2789" s="4"/>
    </row>
    <row r="2790" spans="2:13" x14ac:dyDescent="0.25"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  <c r="M2790" s="4"/>
    </row>
    <row r="2791" spans="2:13" x14ac:dyDescent="0.25"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  <c r="M2791" s="4"/>
    </row>
    <row r="2792" spans="2:13" x14ac:dyDescent="0.25"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  <c r="M2792" s="4"/>
    </row>
    <row r="2793" spans="2:13" x14ac:dyDescent="0.25"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  <c r="M2793" s="4"/>
    </row>
    <row r="2794" spans="2:13" x14ac:dyDescent="0.25"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  <c r="M2794" s="4"/>
    </row>
    <row r="2795" spans="2:13" x14ac:dyDescent="0.25"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  <c r="M2795" s="4"/>
    </row>
    <row r="2796" spans="2:13" x14ac:dyDescent="0.25"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  <c r="M2796" s="4"/>
    </row>
    <row r="2797" spans="2:13" x14ac:dyDescent="0.25"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  <c r="M2797" s="4"/>
    </row>
    <row r="2798" spans="2:13" x14ac:dyDescent="0.25"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  <c r="M2798" s="4"/>
    </row>
    <row r="2799" spans="2:13" x14ac:dyDescent="0.25"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  <c r="M2799" s="4"/>
    </row>
    <row r="2800" spans="2:13" x14ac:dyDescent="0.25"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  <c r="M2800" s="4"/>
    </row>
    <row r="2801" spans="2:13" x14ac:dyDescent="0.25"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  <c r="M2801" s="4"/>
    </row>
    <row r="2802" spans="2:13" x14ac:dyDescent="0.25"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  <c r="M2802" s="4"/>
    </row>
    <row r="2803" spans="2:13" x14ac:dyDescent="0.25"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  <c r="M2803" s="4"/>
    </row>
    <row r="2804" spans="2:13" x14ac:dyDescent="0.25"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  <c r="M2804" s="4"/>
    </row>
    <row r="2805" spans="2:13" x14ac:dyDescent="0.25"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  <c r="M2805" s="4"/>
    </row>
    <row r="2806" spans="2:13" x14ac:dyDescent="0.25"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  <c r="M2806" s="4"/>
    </row>
    <row r="2807" spans="2:13" x14ac:dyDescent="0.25"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  <c r="M2807" s="4"/>
    </row>
    <row r="2808" spans="2:13" x14ac:dyDescent="0.25"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  <c r="M2808" s="4"/>
    </row>
    <row r="2809" spans="2:13" x14ac:dyDescent="0.25"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  <c r="M2809" s="4"/>
    </row>
    <row r="2810" spans="2:13" x14ac:dyDescent="0.25"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  <c r="M2810" s="4"/>
    </row>
    <row r="2811" spans="2:13" x14ac:dyDescent="0.25"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  <c r="M2811" s="4"/>
    </row>
    <row r="2812" spans="2:13" x14ac:dyDescent="0.25"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  <c r="M2812" s="4"/>
    </row>
    <row r="2813" spans="2:13" x14ac:dyDescent="0.25"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  <c r="M2813" s="4"/>
    </row>
    <row r="2814" spans="2:13" x14ac:dyDescent="0.25"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  <c r="M2814" s="4"/>
    </row>
    <row r="2815" spans="2:13" x14ac:dyDescent="0.25"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  <c r="M2815" s="4"/>
    </row>
    <row r="2816" spans="2:13" x14ac:dyDescent="0.25"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  <c r="M2816" s="4"/>
    </row>
    <row r="2817" spans="2:13" x14ac:dyDescent="0.25"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  <c r="M2817" s="4"/>
    </row>
    <row r="2818" spans="2:13" x14ac:dyDescent="0.25"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  <c r="M2818" s="4"/>
    </row>
    <row r="2819" spans="2:13" x14ac:dyDescent="0.25"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  <c r="M2819" s="4"/>
    </row>
    <row r="2820" spans="2:13" x14ac:dyDescent="0.25"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  <c r="M2820" s="4"/>
    </row>
    <row r="2821" spans="2:13" x14ac:dyDescent="0.25"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  <c r="M2821" s="4"/>
    </row>
    <row r="2822" spans="2:13" x14ac:dyDescent="0.25"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  <c r="M2822" s="4"/>
    </row>
    <row r="2823" spans="2:13" x14ac:dyDescent="0.25"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  <c r="M2823" s="4"/>
    </row>
    <row r="2824" spans="2:13" x14ac:dyDescent="0.25"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  <c r="M2824" s="4"/>
    </row>
    <row r="2825" spans="2:13" x14ac:dyDescent="0.25"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  <c r="M2825" s="4"/>
    </row>
    <row r="2826" spans="2:13" x14ac:dyDescent="0.25"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  <c r="M2826" s="4"/>
    </row>
    <row r="2827" spans="2:13" x14ac:dyDescent="0.25"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  <c r="M2827" s="4"/>
    </row>
    <row r="2828" spans="2:13" x14ac:dyDescent="0.25"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  <c r="M2828" s="4"/>
    </row>
    <row r="2829" spans="2:13" x14ac:dyDescent="0.25"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  <c r="M2829" s="4"/>
    </row>
    <row r="2830" spans="2:13" x14ac:dyDescent="0.25"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  <c r="M2830" s="4"/>
    </row>
    <row r="2831" spans="2:13" x14ac:dyDescent="0.25"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  <c r="M2831" s="4"/>
    </row>
    <row r="2832" spans="2:13" x14ac:dyDescent="0.25"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  <c r="M2832" s="4"/>
    </row>
    <row r="2833" spans="2:13" x14ac:dyDescent="0.25"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  <c r="M2833" s="4"/>
    </row>
    <row r="2834" spans="2:13" x14ac:dyDescent="0.25"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  <c r="M2834" s="4"/>
    </row>
    <row r="2835" spans="2:13" x14ac:dyDescent="0.25"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  <c r="M2835" s="4"/>
    </row>
    <row r="2836" spans="2:13" x14ac:dyDescent="0.25"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  <c r="M2836" s="4"/>
    </row>
    <row r="2837" spans="2:13" x14ac:dyDescent="0.25"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  <c r="M2837" s="4"/>
    </row>
    <row r="2838" spans="2:13" x14ac:dyDescent="0.25"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  <c r="M2838" s="4"/>
    </row>
    <row r="2839" spans="2:13" x14ac:dyDescent="0.25"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  <c r="M2839" s="4"/>
    </row>
    <row r="2840" spans="2:13" x14ac:dyDescent="0.25"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  <c r="M2840" s="4"/>
    </row>
    <row r="2841" spans="2:13" x14ac:dyDescent="0.25"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  <c r="M2841" s="4"/>
    </row>
    <row r="2842" spans="2:13" x14ac:dyDescent="0.25"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  <c r="M2842" s="4"/>
    </row>
    <row r="2843" spans="2:13" x14ac:dyDescent="0.25"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  <c r="M2843" s="4"/>
    </row>
    <row r="2844" spans="2:13" x14ac:dyDescent="0.25"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  <c r="M2844" s="4"/>
    </row>
    <row r="2845" spans="2:13" x14ac:dyDescent="0.25"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  <c r="M2845" s="4"/>
    </row>
    <row r="2846" spans="2:13" x14ac:dyDescent="0.25"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  <c r="M2846" s="4"/>
    </row>
    <row r="2847" spans="2:13" x14ac:dyDescent="0.25"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  <c r="M2847" s="4"/>
    </row>
    <row r="2848" spans="2:13" x14ac:dyDescent="0.25"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  <c r="M2848" s="4"/>
    </row>
    <row r="2849" spans="2:13" x14ac:dyDescent="0.25"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  <c r="M2849" s="4"/>
    </row>
    <row r="2850" spans="2:13" x14ac:dyDescent="0.25"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  <c r="M2850" s="4"/>
    </row>
    <row r="2851" spans="2:13" x14ac:dyDescent="0.25"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  <c r="M2851" s="4"/>
    </row>
    <row r="2852" spans="2:13" x14ac:dyDescent="0.25"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  <c r="M2852" s="4"/>
    </row>
    <row r="2853" spans="2:13" x14ac:dyDescent="0.25"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  <c r="M2853" s="4"/>
    </row>
    <row r="2854" spans="2:13" x14ac:dyDescent="0.25"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  <c r="M2854" s="4"/>
    </row>
    <row r="2855" spans="2:13" x14ac:dyDescent="0.25"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  <c r="M2855" s="4"/>
    </row>
    <row r="2856" spans="2:13" x14ac:dyDescent="0.25"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  <c r="M2856" s="4"/>
    </row>
    <row r="2857" spans="2:13" x14ac:dyDescent="0.25"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  <c r="M2857" s="4"/>
    </row>
    <row r="2858" spans="2:13" x14ac:dyDescent="0.25"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  <c r="M2858" s="4"/>
    </row>
    <row r="2859" spans="2:13" x14ac:dyDescent="0.25"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  <c r="M2859" s="4"/>
    </row>
    <row r="2860" spans="2:13" x14ac:dyDescent="0.25"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  <c r="M2860" s="4"/>
    </row>
    <row r="2861" spans="2:13" x14ac:dyDescent="0.25"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  <c r="M2861" s="4"/>
    </row>
    <row r="2862" spans="2:13" x14ac:dyDescent="0.25"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  <c r="M2862" s="4"/>
    </row>
    <row r="2863" spans="2:13" x14ac:dyDescent="0.25"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  <c r="M2863" s="4"/>
    </row>
    <row r="2864" spans="2:13" x14ac:dyDescent="0.25"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  <c r="M2864" s="4"/>
    </row>
    <row r="2865" spans="2:13" x14ac:dyDescent="0.25"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  <c r="M2865" s="4"/>
    </row>
    <row r="2866" spans="2:13" x14ac:dyDescent="0.25"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  <c r="M2866" s="4"/>
    </row>
    <row r="2867" spans="2:13" x14ac:dyDescent="0.25"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  <c r="M2867" s="4"/>
    </row>
    <row r="2868" spans="2:13" x14ac:dyDescent="0.25"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  <c r="M2868" s="4"/>
    </row>
    <row r="2869" spans="2:13" x14ac:dyDescent="0.25"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  <c r="M2869" s="4"/>
    </row>
    <row r="2870" spans="2:13" x14ac:dyDescent="0.25"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  <c r="M2870" s="4"/>
    </row>
    <row r="2871" spans="2:13" x14ac:dyDescent="0.25"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  <c r="M2871" s="4"/>
    </row>
    <row r="2872" spans="2:13" x14ac:dyDescent="0.25"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  <c r="M2872" s="4"/>
    </row>
    <row r="2873" spans="2:13" x14ac:dyDescent="0.25"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  <c r="M2873" s="4"/>
    </row>
    <row r="2874" spans="2:13" x14ac:dyDescent="0.25"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  <c r="M2874" s="4"/>
    </row>
    <row r="2875" spans="2:13" x14ac:dyDescent="0.25"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  <c r="M2875" s="4"/>
    </row>
    <row r="2876" spans="2:13" x14ac:dyDescent="0.25"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  <c r="M2876" s="4"/>
    </row>
    <row r="2877" spans="2:13" x14ac:dyDescent="0.25"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  <c r="M2877" s="4"/>
    </row>
    <row r="2878" spans="2:13" x14ac:dyDescent="0.25"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  <c r="M2878" s="4"/>
    </row>
    <row r="2879" spans="2:13" x14ac:dyDescent="0.25"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  <c r="M2879" s="4"/>
    </row>
    <row r="2880" spans="2:13" x14ac:dyDescent="0.25"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  <c r="M2880" s="4"/>
    </row>
    <row r="2881" spans="2:13" x14ac:dyDescent="0.25"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  <c r="M2881" s="4"/>
    </row>
    <row r="2882" spans="2:13" x14ac:dyDescent="0.25"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  <c r="M2882" s="4"/>
    </row>
    <row r="2883" spans="2:13" x14ac:dyDescent="0.25"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  <c r="M2883" s="4"/>
    </row>
    <row r="2884" spans="2:13" x14ac:dyDescent="0.25"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  <c r="M2884" s="4"/>
    </row>
    <row r="2885" spans="2:13" x14ac:dyDescent="0.25"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  <c r="M2885" s="4"/>
    </row>
    <row r="2886" spans="2:13" x14ac:dyDescent="0.25"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  <c r="M2886" s="4"/>
    </row>
    <row r="2887" spans="2:13" x14ac:dyDescent="0.25"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  <c r="M2887" s="4"/>
    </row>
    <row r="2888" spans="2:13" x14ac:dyDescent="0.25"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  <c r="M2888" s="4"/>
    </row>
    <row r="2889" spans="2:13" x14ac:dyDescent="0.25"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  <c r="M2889" s="4"/>
    </row>
    <row r="2890" spans="2:13" x14ac:dyDescent="0.25"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  <c r="M2890" s="4"/>
    </row>
    <row r="2891" spans="2:13" x14ac:dyDescent="0.25"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  <c r="M2891" s="4"/>
    </row>
    <row r="2892" spans="2:13" x14ac:dyDescent="0.25"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  <c r="M2892" s="4"/>
    </row>
    <row r="2893" spans="2:13" x14ac:dyDescent="0.25"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  <c r="M2893" s="4"/>
    </row>
    <row r="2894" spans="2:13" x14ac:dyDescent="0.25"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  <c r="M2894" s="4"/>
    </row>
    <row r="2895" spans="2:13" x14ac:dyDescent="0.25"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  <c r="M2895" s="4"/>
    </row>
    <row r="2896" spans="2:13" x14ac:dyDescent="0.25"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  <c r="M2896" s="4"/>
    </row>
    <row r="2897" spans="2:13" x14ac:dyDescent="0.25"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  <c r="M2897" s="4"/>
    </row>
    <row r="2898" spans="2:13" x14ac:dyDescent="0.25"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  <c r="M2898" s="4"/>
    </row>
    <row r="2899" spans="2:13" x14ac:dyDescent="0.25"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  <c r="M2899" s="4"/>
    </row>
    <row r="2900" spans="2:13" x14ac:dyDescent="0.25"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  <c r="M2900" s="4"/>
    </row>
    <row r="2901" spans="2:13" x14ac:dyDescent="0.25"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  <c r="M2901" s="4"/>
    </row>
    <row r="2902" spans="2:13" x14ac:dyDescent="0.25"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  <c r="M2902" s="4"/>
    </row>
    <row r="2903" spans="2:13" x14ac:dyDescent="0.25"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  <c r="M2903" s="4"/>
    </row>
    <row r="2904" spans="2:13" x14ac:dyDescent="0.25"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  <c r="M2904" s="4"/>
    </row>
    <row r="2905" spans="2:13" x14ac:dyDescent="0.25"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  <c r="M2905" s="4"/>
    </row>
    <row r="2906" spans="2:13" x14ac:dyDescent="0.25"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  <c r="M2906" s="4"/>
    </row>
    <row r="2907" spans="2:13" x14ac:dyDescent="0.25"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  <c r="M2907" s="4"/>
    </row>
    <row r="2908" spans="2:13" x14ac:dyDescent="0.25"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  <c r="M2908" s="4"/>
    </row>
    <row r="2909" spans="2:13" x14ac:dyDescent="0.25"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  <c r="M2909" s="4"/>
    </row>
    <row r="2910" spans="2:13" x14ac:dyDescent="0.25"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  <c r="M2910" s="4"/>
    </row>
    <row r="2911" spans="2:13" x14ac:dyDescent="0.25"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  <c r="M2911" s="4"/>
    </row>
    <row r="2912" spans="2:13" x14ac:dyDescent="0.25"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  <c r="M2912" s="4"/>
    </row>
    <row r="2913" spans="2:13" x14ac:dyDescent="0.25"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  <c r="M2913" s="4"/>
    </row>
    <row r="2914" spans="2:13" x14ac:dyDescent="0.25"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  <c r="M2914" s="4"/>
    </row>
    <row r="2915" spans="2:13" x14ac:dyDescent="0.25"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  <c r="M2915" s="4"/>
    </row>
    <row r="2916" spans="2:13" x14ac:dyDescent="0.25"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  <c r="M2916" s="4"/>
    </row>
    <row r="2917" spans="2:13" x14ac:dyDescent="0.25"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  <c r="M2917" s="4"/>
    </row>
    <row r="2918" spans="2:13" x14ac:dyDescent="0.25"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  <c r="M2918" s="4"/>
    </row>
    <row r="2919" spans="2:13" x14ac:dyDescent="0.25"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  <c r="M2919" s="4"/>
    </row>
    <row r="2920" spans="2:13" x14ac:dyDescent="0.25"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  <c r="M2920" s="4"/>
    </row>
    <row r="2921" spans="2:13" x14ac:dyDescent="0.25"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  <c r="M2921" s="4"/>
    </row>
    <row r="2922" spans="2:13" x14ac:dyDescent="0.25"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  <c r="M2922" s="4"/>
    </row>
    <row r="2923" spans="2:13" x14ac:dyDescent="0.25"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  <c r="M2923" s="4"/>
    </row>
    <row r="2924" spans="2:13" x14ac:dyDescent="0.25"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  <c r="M2924" s="4"/>
    </row>
    <row r="2925" spans="2:13" x14ac:dyDescent="0.25"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  <c r="M2925" s="4"/>
    </row>
    <row r="2926" spans="2:13" x14ac:dyDescent="0.25"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  <c r="M2926" s="4"/>
    </row>
    <row r="2927" spans="2:13" x14ac:dyDescent="0.25"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  <c r="M2927" s="4"/>
    </row>
    <row r="2928" spans="2:13" x14ac:dyDescent="0.25"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  <c r="M2928" s="4"/>
    </row>
    <row r="2929" spans="2:13" x14ac:dyDescent="0.25"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  <c r="M2929" s="4"/>
    </row>
    <row r="2930" spans="2:13" x14ac:dyDescent="0.25"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  <c r="M2930" s="4"/>
    </row>
    <row r="2931" spans="2:13" x14ac:dyDescent="0.25"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  <c r="M2931" s="4"/>
    </row>
    <row r="2932" spans="2:13" x14ac:dyDescent="0.25"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  <c r="M2932" s="4"/>
    </row>
    <row r="2933" spans="2:13" x14ac:dyDescent="0.25"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  <c r="M2933" s="4"/>
    </row>
    <row r="2934" spans="2:13" x14ac:dyDescent="0.25"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  <c r="M2934" s="4"/>
    </row>
    <row r="2935" spans="2:13" x14ac:dyDescent="0.25"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  <c r="M2935" s="4"/>
    </row>
    <row r="2936" spans="2:13" x14ac:dyDescent="0.25"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  <c r="M2936" s="4"/>
    </row>
    <row r="2937" spans="2:13" x14ac:dyDescent="0.25"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  <c r="M2937" s="4"/>
    </row>
    <row r="2938" spans="2:13" x14ac:dyDescent="0.25"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</row>
    <row r="2939" spans="2:13" x14ac:dyDescent="0.25"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</row>
    <row r="2940" spans="2:13" x14ac:dyDescent="0.25"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  <c r="M2940" s="4"/>
    </row>
    <row r="2941" spans="2:13" x14ac:dyDescent="0.25"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  <c r="M2941" s="4"/>
    </row>
    <row r="2942" spans="2:13" x14ac:dyDescent="0.25"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  <c r="M2942" s="4"/>
    </row>
    <row r="2943" spans="2:13" x14ac:dyDescent="0.25"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  <c r="M2943" s="4"/>
    </row>
    <row r="2944" spans="2:13" x14ac:dyDescent="0.25"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  <c r="M2944" s="4"/>
    </row>
    <row r="2945" spans="2:13" x14ac:dyDescent="0.25"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  <c r="M2945" s="4"/>
    </row>
    <row r="2946" spans="2:13" x14ac:dyDescent="0.25"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  <c r="M2946" s="4"/>
    </row>
    <row r="2947" spans="2:13" x14ac:dyDescent="0.25"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  <c r="M2947" s="4"/>
    </row>
    <row r="2948" spans="2:13" x14ac:dyDescent="0.25"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  <c r="M2948" s="4"/>
    </row>
    <row r="2949" spans="2:13" x14ac:dyDescent="0.25"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  <c r="M2949" s="4"/>
    </row>
    <row r="2950" spans="2:13" x14ac:dyDescent="0.25"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  <c r="M2950" s="4"/>
    </row>
    <row r="2951" spans="2:13" x14ac:dyDescent="0.25"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  <c r="M2951" s="4"/>
    </row>
    <row r="2952" spans="2:13" x14ac:dyDescent="0.25"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  <c r="M2952" s="4"/>
    </row>
    <row r="2953" spans="2:13" x14ac:dyDescent="0.25"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  <c r="M2953" s="4"/>
    </row>
    <row r="2954" spans="2:13" x14ac:dyDescent="0.25"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  <c r="M2954" s="4"/>
    </row>
    <row r="2955" spans="2:13" x14ac:dyDescent="0.25"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  <c r="M2955" s="4"/>
    </row>
    <row r="2956" spans="2:13" x14ac:dyDescent="0.25"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  <c r="M2956" s="4"/>
    </row>
    <row r="2957" spans="2:13" x14ac:dyDescent="0.25"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  <c r="M2957" s="4"/>
    </row>
    <row r="2958" spans="2:13" x14ac:dyDescent="0.25"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  <c r="M2958" s="4"/>
    </row>
    <row r="2959" spans="2:13" x14ac:dyDescent="0.25"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  <c r="M2959" s="4"/>
    </row>
    <row r="2960" spans="2:13" x14ac:dyDescent="0.25"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  <c r="M2960" s="4"/>
    </row>
    <row r="2961" spans="2:13" x14ac:dyDescent="0.25"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  <c r="M2961" s="4"/>
    </row>
    <row r="2962" spans="2:13" x14ac:dyDescent="0.25"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  <c r="M2962" s="4"/>
    </row>
    <row r="2963" spans="2:13" x14ac:dyDescent="0.25"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  <c r="M2963" s="4"/>
    </row>
    <row r="2964" spans="2:13" x14ac:dyDescent="0.25"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  <c r="M2964" s="4"/>
    </row>
    <row r="2965" spans="2:13" x14ac:dyDescent="0.25"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  <c r="M2965" s="4"/>
    </row>
    <row r="2966" spans="2:13" x14ac:dyDescent="0.25"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  <c r="M2966" s="4"/>
    </row>
    <row r="2967" spans="2:13" x14ac:dyDescent="0.25"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  <c r="M2967" s="4"/>
    </row>
    <row r="2968" spans="2:13" x14ac:dyDescent="0.25"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  <c r="M2968" s="4"/>
    </row>
    <row r="2969" spans="2:13" x14ac:dyDescent="0.25"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  <c r="M2969" s="4"/>
    </row>
    <row r="2970" spans="2:13" x14ac:dyDescent="0.25"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  <c r="M2970" s="4"/>
    </row>
    <row r="2971" spans="2:13" x14ac:dyDescent="0.25"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  <c r="M2971" s="4"/>
    </row>
    <row r="2972" spans="2:13" x14ac:dyDescent="0.25"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  <c r="M2972" s="4"/>
    </row>
    <row r="2973" spans="2:13" x14ac:dyDescent="0.25"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  <c r="M2973" s="4"/>
    </row>
    <row r="2974" spans="2:13" x14ac:dyDescent="0.25"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  <c r="M2974" s="4"/>
    </row>
    <row r="2975" spans="2:13" x14ac:dyDescent="0.25"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  <c r="M2975" s="4"/>
    </row>
    <row r="2976" spans="2:13" x14ac:dyDescent="0.25"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  <c r="M2976" s="4"/>
    </row>
    <row r="2977" spans="2:13" x14ac:dyDescent="0.25"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  <c r="M2977" s="4"/>
    </row>
    <row r="2978" spans="2:13" x14ac:dyDescent="0.25"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  <c r="M2978" s="4"/>
    </row>
    <row r="2979" spans="2:13" x14ac:dyDescent="0.25"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  <c r="M2979" s="4"/>
    </row>
    <row r="2980" spans="2:13" x14ac:dyDescent="0.25"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  <c r="M2980" s="4"/>
    </row>
    <row r="2981" spans="2:13" x14ac:dyDescent="0.25"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  <c r="M2981" s="4"/>
    </row>
    <row r="2982" spans="2:13" x14ac:dyDescent="0.25"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  <c r="M2982" s="4"/>
    </row>
    <row r="2983" spans="2:13" x14ac:dyDescent="0.25"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  <c r="M2983" s="4"/>
    </row>
    <row r="2984" spans="2:13" x14ac:dyDescent="0.25"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  <c r="M2984" s="4"/>
    </row>
    <row r="2985" spans="2:13" x14ac:dyDescent="0.25"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  <c r="M2985" s="4"/>
    </row>
    <row r="2986" spans="2:13" x14ac:dyDescent="0.25"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  <c r="M2986" s="4"/>
    </row>
    <row r="2987" spans="2:13" x14ac:dyDescent="0.25"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  <c r="M2987" s="4"/>
    </row>
    <row r="2988" spans="2:13" x14ac:dyDescent="0.25"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  <c r="M2988" s="4"/>
    </row>
    <row r="2989" spans="2:13" x14ac:dyDescent="0.25"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  <c r="M2989" s="4"/>
    </row>
    <row r="2990" spans="2:13" x14ac:dyDescent="0.25"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  <c r="M2990" s="4"/>
    </row>
    <row r="2991" spans="2:13" x14ac:dyDescent="0.25"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  <c r="M2991" s="4"/>
    </row>
    <row r="2992" spans="2:13" x14ac:dyDescent="0.25"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  <c r="M2992" s="4"/>
    </row>
    <row r="2993" spans="2:13" x14ac:dyDescent="0.25"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  <c r="M2993" s="4"/>
    </row>
    <row r="2994" spans="2:13" x14ac:dyDescent="0.25"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  <c r="M2994" s="4"/>
    </row>
    <row r="2995" spans="2:13" x14ac:dyDescent="0.25"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  <c r="M2995" s="4"/>
    </row>
    <row r="2996" spans="2:13" x14ac:dyDescent="0.25"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  <c r="M2996" s="4"/>
    </row>
    <row r="2997" spans="2:13" x14ac:dyDescent="0.25"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  <c r="M2997" s="4"/>
    </row>
    <row r="2998" spans="2:13" x14ac:dyDescent="0.25"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  <c r="M2998" s="4"/>
    </row>
    <row r="2999" spans="2:13" x14ac:dyDescent="0.25"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  <c r="M2999" s="4"/>
    </row>
    <row r="3000" spans="2:13" x14ac:dyDescent="0.25"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  <c r="M3000" s="4"/>
    </row>
    <row r="3001" spans="2:13" x14ac:dyDescent="0.25"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  <c r="M3001" s="4"/>
    </row>
    <row r="3002" spans="2:13" x14ac:dyDescent="0.25"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  <c r="M3002" s="4"/>
    </row>
    <row r="3003" spans="2:13" x14ac:dyDescent="0.25"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  <c r="M3003" s="4"/>
    </row>
    <row r="3004" spans="2:13" x14ac:dyDescent="0.25"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  <c r="M3004" s="4"/>
    </row>
    <row r="3005" spans="2:13" x14ac:dyDescent="0.25"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  <c r="M3005" s="4"/>
    </row>
    <row r="3006" spans="2:13" x14ac:dyDescent="0.25"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  <c r="M3006" s="4"/>
    </row>
    <row r="3007" spans="2:13" x14ac:dyDescent="0.25"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  <c r="M3007" s="4"/>
    </row>
    <row r="3008" spans="2:13" x14ac:dyDescent="0.25"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  <c r="M3008" s="4"/>
    </row>
    <row r="3009" spans="2:13" x14ac:dyDescent="0.25"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  <c r="M3009" s="4"/>
    </row>
    <row r="3010" spans="2:13" x14ac:dyDescent="0.25"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  <c r="M3010" s="4"/>
    </row>
    <row r="3011" spans="2:13" x14ac:dyDescent="0.25"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  <c r="M3011" s="4"/>
    </row>
    <row r="3012" spans="2:13" x14ac:dyDescent="0.25"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  <c r="M3012" s="4"/>
    </row>
    <row r="3013" spans="2:13" x14ac:dyDescent="0.25"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  <c r="M3013" s="4"/>
    </row>
    <row r="3014" spans="2:13" x14ac:dyDescent="0.25"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  <c r="M3014" s="4"/>
    </row>
    <row r="3015" spans="2:13" x14ac:dyDescent="0.25"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  <c r="M3015" s="4"/>
    </row>
    <row r="3016" spans="2:13" x14ac:dyDescent="0.25"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  <c r="M3016" s="4"/>
    </row>
    <row r="3017" spans="2:13" x14ac:dyDescent="0.25"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  <c r="M3017" s="4"/>
    </row>
    <row r="3018" spans="2:13" x14ac:dyDescent="0.25"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  <c r="M3018" s="4"/>
    </row>
    <row r="3019" spans="2:13" x14ac:dyDescent="0.25"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  <c r="M3019" s="4"/>
    </row>
    <row r="3020" spans="2:13" x14ac:dyDescent="0.25"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  <c r="M3020" s="4"/>
    </row>
    <row r="3021" spans="2:13" x14ac:dyDescent="0.25"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  <c r="M3021" s="4"/>
    </row>
    <row r="3022" spans="2:13" x14ac:dyDescent="0.25"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  <c r="M3022" s="4"/>
    </row>
    <row r="3023" spans="2:13" x14ac:dyDescent="0.25"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  <c r="M3023" s="4"/>
    </row>
    <row r="3024" spans="2:13" x14ac:dyDescent="0.25"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  <c r="M3024" s="4"/>
    </row>
    <row r="3025" spans="2:13" x14ac:dyDescent="0.25"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  <c r="M3025" s="4"/>
    </row>
    <row r="3026" spans="2:13" x14ac:dyDescent="0.25"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  <c r="M3026" s="4"/>
    </row>
    <row r="3027" spans="2:13" x14ac:dyDescent="0.25"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  <c r="M3027" s="4"/>
    </row>
    <row r="3028" spans="2:13" x14ac:dyDescent="0.25"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  <c r="M3028" s="4"/>
    </row>
    <row r="3029" spans="2:13" x14ac:dyDescent="0.25"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  <c r="M3029" s="4"/>
    </row>
    <row r="3030" spans="2:13" x14ac:dyDescent="0.25"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  <c r="M3030" s="4"/>
    </row>
    <row r="3031" spans="2:13" x14ac:dyDescent="0.25"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  <c r="M3031" s="4"/>
    </row>
    <row r="3032" spans="2:13" x14ac:dyDescent="0.25"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  <c r="M3032" s="4"/>
    </row>
    <row r="3033" spans="2:13" x14ac:dyDescent="0.25"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  <c r="M3033" s="4"/>
    </row>
    <row r="3034" spans="2:13" x14ac:dyDescent="0.25"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  <c r="M3034" s="4"/>
    </row>
    <row r="3035" spans="2:13" x14ac:dyDescent="0.25"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  <c r="M3035" s="4"/>
    </row>
    <row r="3036" spans="2:13" x14ac:dyDescent="0.25"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  <c r="M3036" s="4"/>
    </row>
    <row r="3037" spans="2:13" x14ac:dyDescent="0.25"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  <c r="M3037" s="4"/>
    </row>
    <row r="3038" spans="2:13" x14ac:dyDescent="0.25"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  <c r="M3038" s="4"/>
    </row>
    <row r="3039" spans="2:13" x14ac:dyDescent="0.25"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  <c r="M3039" s="4"/>
    </row>
    <row r="3040" spans="2:13" x14ac:dyDescent="0.25"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</row>
    <row r="3041" spans="2:13" x14ac:dyDescent="0.25"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  <c r="M3041" s="4"/>
    </row>
    <row r="3042" spans="2:13" x14ac:dyDescent="0.25"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  <c r="M3042" s="4"/>
    </row>
    <row r="3043" spans="2:13" x14ac:dyDescent="0.25"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  <c r="M3043" s="4"/>
    </row>
    <row r="3044" spans="2:13" x14ac:dyDescent="0.25"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  <c r="M3044" s="4"/>
    </row>
    <row r="3045" spans="2:13" x14ac:dyDescent="0.25"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  <c r="M3045" s="4"/>
    </row>
    <row r="3046" spans="2:13" x14ac:dyDescent="0.25"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  <c r="M3046" s="4"/>
    </row>
    <row r="3047" spans="2:13" x14ac:dyDescent="0.25"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  <c r="M3047" s="4"/>
    </row>
    <row r="3048" spans="2:13" x14ac:dyDescent="0.25"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  <c r="M3048" s="4"/>
    </row>
    <row r="3049" spans="2:13" x14ac:dyDescent="0.25"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  <c r="M3049" s="4"/>
    </row>
    <row r="3050" spans="2:13" x14ac:dyDescent="0.25"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  <c r="M3050" s="4"/>
    </row>
    <row r="3051" spans="2:13" x14ac:dyDescent="0.25"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  <c r="M3051" s="4"/>
    </row>
    <row r="3052" spans="2:13" x14ac:dyDescent="0.25"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</row>
    <row r="3053" spans="2:13" x14ac:dyDescent="0.25"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</row>
    <row r="3054" spans="2:13" x14ac:dyDescent="0.25"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</row>
    <row r="3055" spans="2:13" x14ac:dyDescent="0.25"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</row>
    <row r="3056" spans="2:13" x14ac:dyDescent="0.25"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</row>
    <row r="3057" spans="2:13" x14ac:dyDescent="0.25"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</row>
    <row r="3058" spans="2:13" x14ac:dyDescent="0.25"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</row>
    <row r="3059" spans="2:13" x14ac:dyDescent="0.25"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</row>
    <row r="3060" spans="2:13" x14ac:dyDescent="0.25"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</row>
    <row r="3061" spans="2:13" x14ac:dyDescent="0.25"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</row>
    <row r="3062" spans="2:13" x14ac:dyDescent="0.25"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</row>
    <row r="3063" spans="2:13" x14ac:dyDescent="0.25"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</row>
    <row r="3064" spans="2:13" x14ac:dyDescent="0.25"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</row>
    <row r="3065" spans="2:13" x14ac:dyDescent="0.25"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</row>
    <row r="3066" spans="2:13" x14ac:dyDescent="0.25"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</row>
    <row r="3067" spans="2:13" x14ac:dyDescent="0.25"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</row>
    <row r="3068" spans="2:13" x14ac:dyDescent="0.25"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</row>
    <row r="3069" spans="2:13" x14ac:dyDescent="0.25"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</row>
    <row r="3070" spans="2:13" x14ac:dyDescent="0.25"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</row>
    <row r="3071" spans="2:13" x14ac:dyDescent="0.25"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</row>
    <row r="3072" spans="2:13" x14ac:dyDescent="0.25"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</row>
    <row r="3073" spans="2:13" x14ac:dyDescent="0.25"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</row>
    <row r="3074" spans="2:13" x14ac:dyDescent="0.25"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</row>
    <row r="3075" spans="2:13" x14ac:dyDescent="0.25"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</row>
    <row r="3076" spans="2:13" x14ac:dyDescent="0.25"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</row>
    <row r="3077" spans="2:13" x14ac:dyDescent="0.25"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</row>
    <row r="3078" spans="2:13" x14ac:dyDescent="0.25"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</row>
    <row r="3079" spans="2:13" x14ac:dyDescent="0.25"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</row>
    <row r="3080" spans="2:13" x14ac:dyDescent="0.25"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</row>
    <row r="3081" spans="2:13" x14ac:dyDescent="0.25"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</row>
    <row r="3082" spans="2:13" x14ac:dyDescent="0.25"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</row>
    <row r="3083" spans="2:13" x14ac:dyDescent="0.25"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</row>
    <row r="3084" spans="2:13" x14ac:dyDescent="0.25"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</row>
    <row r="3085" spans="2:13" x14ac:dyDescent="0.25"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</row>
    <row r="3086" spans="2:13" x14ac:dyDescent="0.25"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</row>
    <row r="3087" spans="2:13" x14ac:dyDescent="0.25"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</row>
    <row r="3088" spans="2:13" x14ac:dyDescent="0.25"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</row>
    <row r="3089" spans="2:13" x14ac:dyDescent="0.25"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</row>
    <row r="3090" spans="2:13" x14ac:dyDescent="0.25"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  <c r="M3090" s="4"/>
    </row>
    <row r="3091" spans="2:13" x14ac:dyDescent="0.25"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  <c r="M3091" s="4"/>
    </row>
    <row r="3092" spans="2:13" x14ac:dyDescent="0.25"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</row>
    <row r="3093" spans="2:13" x14ac:dyDescent="0.25"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</row>
    <row r="3094" spans="2:13" x14ac:dyDescent="0.25"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  <c r="M3094" s="4"/>
    </row>
    <row r="3095" spans="2:13" x14ac:dyDescent="0.25"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  <c r="M3095" s="4"/>
    </row>
    <row r="3096" spans="2:13" x14ac:dyDescent="0.25"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  <c r="M3096" s="4"/>
    </row>
    <row r="3097" spans="2:13" x14ac:dyDescent="0.25"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  <c r="M3097" s="4"/>
    </row>
    <row r="3098" spans="2:13" x14ac:dyDescent="0.25"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  <c r="M3098" s="4"/>
    </row>
    <row r="3099" spans="2:13" x14ac:dyDescent="0.25"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  <c r="M3099" s="4"/>
    </row>
    <row r="3100" spans="2:13" x14ac:dyDescent="0.25"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  <c r="M3100" s="4"/>
    </row>
    <row r="3101" spans="2:13" x14ac:dyDescent="0.25"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  <c r="M3101" s="4"/>
    </row>
    <row r="3102" spans="2:13" x14ac:dyDescent="0.25"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  <c r="M3102" s="4"/>
    </row>
    <row r="3103" spans="2:13" x14ac:dyDescent="0.25"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  <c r="M3103" s="4"/>
    </row>
    <row r="3104" spans="2:13" x14ac:dyDescent="0.25"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  <c r="M3104" s="4"/>
    </row>
    <row r="3105" spans="2:13" x14ac:dyDescent="0.25"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  <c r="M3105" s="4"/>
    </row>
    <row r="3106" spans="2:13" x14ac:dyDescent="0.25"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  <c r="M3106" s="4"/>
    </row>
    <row r="3107" spans="2:13" x14ac:dyDescent="0.25"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  <c r="M3107" s="4"/>
    </row>
    <row r="3108" spans="2:13" x14ac:dyDescent="0.25"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  <c r="M3108" s="4"/>
    </row>
    <row r="3109" spans="2:13" x14ac:dyDescent="0.25"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  <c r="M3109" s="4"/>
    </row>
    <row r="3110" spans="2:13" x14ac:dyDescent="0.25"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  <c r="M3110" s="4"/>
    </row>
    <row r="3111" spans="2:13" x14ac:dyDescent="0.25"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</row>
    <row r="3112" spans="2:13" x14ac:dyDescent="0.25"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</row>
    <row r="3113" spans="2:13" x14ac:dyDescent="0.25"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  <c r="M3113" s="4"/>
    </row>
    <row r="3114" spans="2:13" x14ac:dyDescent="0.25"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  <c r="M3114" s="4"/>
    </row>
    <row r="3115" spans="2:13" x14ac:dyDescent="0.25"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  <c r="M3115" s="4"/>
    </row>
    <row r="3116" spans="2:13" x14ac:dyDescent="0.25"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  <c r="M3116" s="4"/>
    </row>
    <row r="3117" spans="2:13" x14ac:dyDescent="0.25"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  <c r="M3117" s="4"/>
    </row>
    <row r="3118" spans="2:13" x14ac:dyDescent="0.25"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  <c r="M3118" s="4"/>
    </row>
    <row r="3119" spans="2:13" x14ac:dyDescent="0.25"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  <c r="M3119" s="4"/>
    </row>
    <row r="3120" spans="2:13" x14ac:dyDescent="0.25"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  <c r="M3120" s="4"/>
    </row>
    <row r="3121" spans="2:13" x14ac:dyDescent="0.25"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  <c r="M3121" s="4"/>
    </row>
    <row r="3122" spans="2:13" x14ac:dyDescent="0.25"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  <c r="M3122" s="4"/>
    </row>
    <row r="3123" spans="2:13" x14ac:dyDescent="0.25"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  <c r="M3123" s="4"/>
    </row>
    <row r="3124" spans="2:13" x14ac:dyDescent="0.25"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  <c r="M3124" s="4"/>
    </row>
    <row r="3125" spans="2:13" x14ac:dyDescent="0.25"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  <c r="M3125" s="4"/>
    </row>
    <row r="3126" spans="2:13" x14ac:dyDescent="0.25"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  <c r="M3126" s="4"/>
    </row>
    <row r="3127" spans="2:13" x14ac:dyDescent="0.25"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  <c r="M3127" s="4"/>
    </row>
    <row r="3128" spans="2:13" x14ac:dyDescent="0.25"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  <c r="M3128" s="4"/>
    </row>
    <row r="3129" spans="2:13" x14ac:dyDescent="0.25"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  <c r="M3129" s="4"/>
    </row>
    <row r="3130" spans="2:13" x14ac:dyDescent="0.25"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  <c r="M3130" s="4"/>
    </row>
    <row r="3131" spans="2:13" x14ac:dyDescent="0.25"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  <c r="M3131" s="4"/>
    </row>
    <row r="3132" spans="2:13" x14ac:dyDescent="0.25"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  <c r="M3132" s="4"/>
    </row>
    <row r="3133" spans="2:13" x14ac:dyDescent="0.25"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  <c r="M3133" s="4"/>
    </row>
    <row r="3134" spans="2:13" x14ac:dyDescent="0.25"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  <c r="M3134" s="4"/>
    </row>
    <row r="3135" spans="2:13" x14ac:dyDescent="0.25"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  <c r="M3135" s="4"/>
    </row>
    <row r="3136" spans="2:13" x14ac:dyDescent="0.25"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  <c r="M3136" s="4"/>
    </row>
    <row r="3137" spans="2:13" x14ac:dyDescent="0.25"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  <c r="M3137" s="4"/>
    </row>
    <row r="3138" spans="2:13" x14ac:dyDescent="0.25"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  <c r="M3138" s="4"/>
    </row>
    <row r="3139" spans="2:13" x14ac:dyDescent="0.25"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  <c r="M3139" s="4"/>
    </row>
    <row r="3140" spans="2:13" x14ac:dyDescent="0.25"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  <c r="M3140" s="4"/>
    </row>
    <row r="3141" spans="2:13" x14ac:dyDescent="0.25"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  <c r="M3141" s="4"/>
    </row>
    <row r="3142" spans="2:13" x14ac:dyDescent="0.25"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  <c r="M3142" s="4"/>
    </row>
    <row r="3143" spans="2:13" x14ac:dyDescent="0.25"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  <c r="M3143" s="4"/>
    </row>
    <row r="3144" spans="2:13" x14ac:dyDescent="0.25"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  <c r="M3144" s="4"/>
    </row>
    <row r="3145" spans="2:13" x14ac:dyDescent="0.25"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  <c r="M3145" s="4"/>
    </row>
    <row r="3146" spans="2:13" x14ac:dyDescent="0.25"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  <c r="M3146" s="4"/>
    </row>
    <row r="3147" spans="2:13" x14ac:dyDescent="0.25"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  <c r="M3147" s="4"/>
    </row>
    <row r="3148" spans="2:13" x14ac:dyDescent="0.25"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  <c r="M3148" s="4"/>
    </row>
    <row r="3149" spans="2:13" x14ac:dyDescent="0.25"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  <c r="M3149" s="4"/>
    </row>
    <row r="3150" spans="2:13" x14ac:dyDescent="0.25"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  <c r="M3150" s="4"/>
    </row>
    <row r="3151" spans="2:13" x14ac:dyDescent="0.25"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  <c r="M3151" s="4"/>
    </row>
    <row r="3152" spans="2:13" x14ac:dyDescent="0.25"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  <c r="M3152" s="4"/>
    </row>
    <row r="3153" spans="2:13" x14ac:dyDescent="0.25"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  <c r="M3153" s="4"/>
    </row>
    <row r="3154" spans="2:13" x14ac:dyDescent="0.25"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  <c r="M3154" s="4"/>
    </row>
    <row r="3155" spans="2:13" x14ac:dyDescent="0.25"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  <c r="M3155" s="4"/>
    </row>
    <row r="3156" spans="2:13" x14ac:dyDescent="0.25"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  <c r="M3156" s="4"/>
    </row>
    <row r="3157" spans="2:13" x14ac:dyDescent="0.25"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  <c r="M3157" s="4"/>
    </row>
    <row r="3158" spans="2:13" x14ac:dyDescent="0.25"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  <c r="M3158" s="4"/>
    </row>
    <row r="3159" spans="2:13" x14ac:dyDescent="0.25"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  <c r="M3159" s="4"/>
    </row>
    <row r="3160" spans="2:13" x14ac:dyDescent="0.25"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  <c r="M3160" s="4"/>
    </row>
    <row r="3161" spans="2:13" x14ac:dyDescent="0.25"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  <c r="M3161" s="4"/>
    </row>
    <row r="3162" spans="2:13" x14ac:dyDescent="0.25"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  <c r="M3162" s="4"/>
    </row>
    <row r="3163" spans="2:13" x14ac:dyDescent="0.25"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</row>
    <row r="3164" spans="2:13" x14ac:dyDescent="0.25"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</row>
    <row r="3165" spans="2:13" x14ac:dyDescent="0.25"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</row>
    <row r="3166" spans="2:13" x14ac:dyDescent="0.25"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</row>
    <row r="3167" spans="2:13" x14ac:dyDescent="0.25"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</row>
    <row r="3168" spans="2:13" x14ac:dyDescent="0.25"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</row>
    <row r="3169" spans="2:13" x14ac:dyDescent="0.25"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</row>
    <row r="3170" spans="2:13" x14ac:dyDescent="0.25"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</row>
    <row r="3171" spans="2:13" x14ac:dyDescent="0.25"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</row>
    <row r="3172" spans="2:13" x14ac:dyDescent="0.25"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</row>
    <row r="3173" spans="2:13" x14ac:dyDescent="0.25"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</row>
    <row r="3174" spans="2:13" x14ac:dyDescent="0.25"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</row>
    <row r="3175" spans="2:13" x14ac:dyDescent="0.25"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</row>
    <row r="3176" spans="2:13" x14ac:dyDescent="0.25"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</row>
    <row r="3177" spans="2:13" x14ac:dyDescent="0.25"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</row>
    <row r="3178" spans="2:13" x14ac:dyDescent="0.25"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</row>
    <row r="3179" spans="2:13" x14ac:dyDescent="0.25"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</row>
    <row r="3180" spans="2:13" x14ac:dyDescent="0.25"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</row>
    <row r="3181" spans="2:13" x14ac:dyDescent="0.25"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</row>
    <row r="3182" spans="2:13" x14ac:dyDescent="0.25"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</row>
    <row r="3183" spans="2:13" x14ac:dyDescent="0.25"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</row>
    <row r="3184" spans="2:13" x14ac:dyDescent="0.25"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</row>
    <row r="3185" spans="2:13" x14ac:dyDescent="0.25"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</row>
    <row r="3186" spans="2:13" x14ac:dyDescent="0.25"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</row>
    <row r="3187" spans="2:13" x14ac:dyDescent="0.25"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</row>
    <row r="3188" spans="2:13" x14ac:dyDescent="0.25"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</row>
    <row r="3189" spans="2:13" x14ac:dyDescent="0.25"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</row>
    <row r="3190" spans="2:13" x14ac:dyDescent="0.25"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</row>
    <row r="3191" spans="2:13" x14ac:dyDescent="0.25"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</row>
    <row r="3192" spans="2:13" x14ac:dyDescent="0.25"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</row>
    <row r="3193" spans="2:13" x14ac:dyDescent="0.25"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</row>
    <row r="3194" spans="2:13" x14ac:dyDescent="0.25"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</row>
    <row r="3195" spans="2:13" x14ac:dyDescent="0.25"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</row>
    <row r="3196" spans="2:13" x14ac:dyDescent="0.25"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</row>
    <row r="3197" spans="2:13" x14ac:dyDescent="0.25"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</row>
    <row r="3198" spans="2:13" x14ac:dyDescent="0.25"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</row>
    <row r="3199" spans="2:13" x14ac:dyDescent="0.25"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</row>
    <row r="3200" spans="2:13" x14ac:dyDescent="0.25"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</row>
    <row r="3201" spans="2:13" x14ac:dyDescent="0.25"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</row>
    <row r="3202" spans="2:13" x14ac:dyDescent="0.25"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</row>
    <row r="3203" spans="2:13" x14ac:dyDescent="0.25"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</row>
    <row r="3204" spans="2:13" x14ac:dyDescent="0.25"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</row>
    <row r="3205" spans="2:13" x14ac:dyDescent="0.25"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</row>
    <row r="3206" spans="2:13" x14ac:dyDescent="0.25"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</row>
    <row r="3207" spans="2:13" x14ac:dyDescent="0.25"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</row>
    <row r="3208" spans="2:13" x14ac:dyDescent="0.25"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</row>
    <row r="3209" spans="2:13" x14ac:dyDescent="0.25"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</row>
    <row r="3210" spans="2:13" x14ac:dyDescent="0.25"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</row>
    <row r="3211" spans="2:13" x14ac:dyDescent="0.25"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</row>
    <row r="3212" spans="2:13" x14ac:dyDescent="0.25"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</row>
    <row r="3213" spans="2:13" x14ac:dyDescent="0.25"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</row>
    <row r="3214" spans="2:13" x14ac:dyDescent="0.25"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</row>
    <row r="3215" spans="2:13" x14ac:dyDescent="0.25"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</row>
    <row r="3216" spans="2:13" x14ac:dyDescent="0.25"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</row>
    <row r="3217" spans="2:13" x14ac:dyDescent="0.25"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</row>
    <row r="3218" spans="2:13" x14ac:dyDescent="0.25"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</row>
    <row r="3219" spans="2:13" x14ac:dyDescent="0.25"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</row>
    <row r="3220" spans="2:13" x14ac:dyDescent="0.25"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</row>
    <row r="3221" spans="2:13" x14ac:dyDescent="0.25"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</row>
    <row r="3222" spans="2:13" x14ac:dyDescent="0.25"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</row>
    <row r="3223" spans="2:13" x14ac:dyDescent="0.25"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</row>
    <row r="3224" spans="2:13" x14ac:dyDescent="0.25"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</row>
    <row r="3225" spans="2:13" x14ac:dyDescent="0.25"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</row>
    <row r="3226" spans="2:13" x14ac:dyDescent="0.25"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</row>
    <row r="3227" spans="2:13" x14ac:dyDescent="0.25"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</row>
    <row r="3228" spans="2:13" x14ac:dyDescent="0.25"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</row>
    <row r="3229" spans="2:13" x14ac:dyDescent="0.25"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</row>
    <row r="3230" spans="2:13" x14ac:dyDescent="0.25"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</row>
    <row r="3231" spans="2:13" x14ac:dyDescent="0.25"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  <c r="M3231" s="4"/>
    </row>
    <row r="3232" spans="2:13" x14ac:dyDescent="0.25"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  <c r="M3232" s="4"/>
    </row>
    <row r="3233" spans="2:13" x14ac:dyDescent="0.25"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  <c r="M3233" s="4"/>
    </row>
    <row r="3234" spans="2:13" x14ac:dyDescent="0.25"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  <c r="M3234" s="4"/>
    </row>
    <row r="3235" spans="2:13" x14ac:dyDescent="0.25"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  <c r="M3235" s="4"/>
    </row>
    <row r="3236" spans="2:13" x14ac:dyDescent="0.25"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  <c r="M3236" s="4"/>
    </row>
    <row r="3237" spans="2:13" x14ac:dyDescent="0.25"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  <c r="M3237" s="4"/>
    </row>
    <row r="3238" spans="2:13" x14ac:dyDescent="0.25"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  <c r="M3238" s="4"/>
    </row>
    <row r="3239" spans="2:13" x14ac:dyDescent="0.25"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  <c r="M3239" s="4"/>
    </row>
    <row r="3240" spans="2:13" x14ac:dyDescent="0.25"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  <c r="M3240" s="4"/>
    </row>
    <row r="3241" spans="2:13" x14ac:dyDescent="0.25"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  <c r="M3241" s="4"/>
    </row>
    <row r="3242" spans="2:13" x14ac:dyDescent="0.25"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  <c r="M3242" s="4"/>
    </row>
    <row r="3243" spans="2:13" x14ac:dyDescent="0.25"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  <c r="M3243" s="4"/>
    </row>
    <row r="3244" spans="2:13" x14ac:dyDescent="0.25"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  <c r="M3244" s="4"/>
    </row>
    <row r="3245" spans="2:13" x14ac:dyDescent="0.25"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  <c r="M3245" s="4"/>
    </row>
    <row r="3246" spans="2:13" x14ac:dyDescent="0.25"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  <c r="M3246" s="4"/>
    </row>
    <row r="3247" spans="2:13" x14ac:dyDescent="0.25"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  <c r="M3247" s="4"/>
    </row>
    <row r="3248" spans="2:13" x14ac:dyDescent="0.25"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  <c r="M3248" s="4"/>
    </row>
    <row r="3249" spans="2:13" x14ac:dyDescent="0.25"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  <c r="M3249" s="4"/>
    </row>
    <row r="3250" spans="2:13" x14ac:dyDescent="0.25"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  <c r="M3250" s="4"/>
    </row>
    <row r="3251" spans="2:13" x14ac:dyDescent="0.25"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  <c r="M3251" s="4"/>
    </row>
    <row r="3252" spans="2:13" x14ac:dyDescent="0.25"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  <c r="M3252" s="4"/>
    </row>
    <row r="3253" spans="2:13" x14ac:dyDescent="0.25"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  <c r="M3253" s="4"/>
    </row>
    <row r="3254" spans="2:13" x14ac:dyDescent="0.25"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  <c r="M3254" s="4"/>
    </row>
    <row r="3255" spans="2:13" x14ac:dyDescent="0.25"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  <c r="M3255" s="4"/>
    </row>
    <row r="3256" spans="2:13" x14ac:dyDescent="0.25"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  <c r="M3256" s="4"/>
    </row>
    <row r="3257" spans="2:13" x14ac:dyDescent="0.25"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  <c r="M3257" s="4"/>
    </row>
    <row r="3258" spans="2:13" x14ac:dyDescent="0.25"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  <c r="M3258" s="4"/>
    </row>
    <row r="3259" spans="2:13" x14ac:dyDescent="0.25"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  <c r="M3259" s="4"/>
    </row>
    <row r="3260" spans="2:13" x14ac:dyDescent="0.25"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  <c r="M3260" s="4"/>
    </row>
    <row r="3261" spans="2:13" x14ac:dyDescent="0.25"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  <c r="M3261" s="4"/>
    </row>
    <row r="3262" spans="2:13" x14ac:dyDescent="0.25"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  <c r="M3262" s="4"/>
    </row>
    <row r="3263" spans="2:13" x14ac:dyDescent="0.25"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  <c r="M3263" s="4"/>
    </row>
    <row r="3264" spans="2:13" x14ac:dyDescent="0.25"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  <c r="M3264" s="4"/>
    </row>
    <row r="3265" spans="2:13" x14ac:dyDescent="0.25"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  <c r="M3265" s="4"/>
    </row>
    <row r="3266" spans="2:13" x14ac:dyDescent="0.25"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  <c r="M3266" s="4"/>
    </row>
    <row r="3267" spans="2:13" x14ac:dyDescent="0.25"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  <c r="M3267" s="4"/>
    </row>
    <row r="3268" spans="2:13" x14ac:dyDescent="0.25"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  <c r="M3268" s="4"/>
    </row>
    <row r="3269" spans="2:13" x14ac:dyDescent="0.25"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  <c r="M3269" s="4"/>
    </row>
    <row r="3270" spans="2:13" x14ac:dyDescent="0.25"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  <c r="M3270" s="4"/>
    </row>
    <row r="3271" spans="2:13" x14ac:dyDescent="0.25"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  <c r="M3271" s="4"/>
    </row>
    <row r="3272" spans="2:13" x14ac:dyDescent="0.25"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  <c r="M3272" s="4"/>
    </row>
    <row r="3273" spans="2:13" x14ac:dyDescent="0.25"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</row>
    <row r="3274" spans="2:13" x14ac:dyDescent="0.25"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</row>
    <row r="3275" spans="2:13" x14ac:dyDescent="0.25"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</row>
    <row r="3276" spans="2:13" x14ac:dyDescent="0.25"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</row>
    <row r="3277" spans="2:13" x14ac:dyDescent="0.25"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</row>
    <row r="3278" spans="2:13" x14ac:dyDescent="0.25"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</row>
    <row r="3279" spans="2:13" x14ac:dyDescent="0.25"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</row>
    <row r="3280" spans="2:13" x14ac:dyDescent="0.25"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</row>
    <row r="3281" spans="2:13" x14ac:dyDescent="0.25"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</row>
    <row r="3282" spans="2:13" x14ac:dyDescent="0.25"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</row>
    <row r="3283" spans="2:13" x14ac:dyDescent="0.25"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</row>
    <row r="3284" spans="2:13" x14ac:dyDescent="0.25"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</row>
    <row r="3285" spans="2:13" x14ac:dyDescent="0.25"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</row>
    <row r="3286" spans="2:13" x14ac:dyDescent="0.25"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</row>
    <row r="3287" spans="2:13" x14ac:dyDescent="0.25"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</row>
    <row r="3288" spans="2:13" x14ac:dyDescent="0.25"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</row>
    <row r="3289" spans="2:13" x14ac:dyDescent="0.25"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</row>
    <row r="3290" spans="2:13" x14ac:dyDescent="0.25"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</row>
    <row r="3291" spans="2:13" x14ac:dyDescent="0.25"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</row>
    <row r="3292" spans="2:13" x14ac:dyDescent="0.25"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</row>
    <row r="3293" spans="2:13" x14ac:dyDescent="0.25"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</row>
    <row r="3294" spans="2:13" x14ac:dyDescent="0.25"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</row>
    <row r="3295" spans="2:13" x14ac:dyDescent="0.25"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</row>
    <row r="3296" spans="2:13" x14ac:dyDescent="0.25"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</row>
    <row r="3297" spans="2:13" x14ac:dyDescent="0.25"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</row>
    <row r="3298" spans="2:13" x14ac:dyDescent="0.25"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</row>
    <row r="3299" spans="2:13" x14ac:dyDescent="0.25"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</row>
    <row r="3300" spans="2:13" x14ac:dyDescent="0.25"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</row>
    <row r="3301" spans="2:13" x14ac:dyDescent="0.25"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</row>
    <row r="3302" spans="2:13" x14ac:dyDescent="0.25"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  <c r="M3302" s="4"/>
    </row>
    <row r="3303" spans="2:13" x14ac:dyDescent="0.25"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  <c r="M3303" s="4"/>
    </row>
    <row r="3304" spans="2:13" x14ac:dyDescent="0.25"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  <c r="M3304" s="4"/>
    </row>
    <row r="3305" spans="2:13" x14ac:dyDescent="0.25"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  <c r="M3305" s="4"/>
    </row>
    <row r="3306" spans="2:13" x14ac:dyDescent="0.25"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  <c r="M3306" s="4"/>
    </row>
    <row r="3307" spans="2:13" x14ac:dyDescent="0.25"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  <c r="M3307" s="4"/>
    </row>
    <row r="3308" spans="2:13" x14ac:dyDescent="0.25"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  <c r="M3308" s="4"/>
    </row>
    <row r="3309" spans="2:13" x14ac:dyDescent="0.25"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  <c r="M3309" s="4"/>
    </row>
    <row r="3310" spans="2:13" x14ac:dyDescent="0.25"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  <c r="M3310" s="4"/>
    </row>
    <row r="3311" spans="2:13" x14ac:dyDescent="0.25"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  <c r="M3311" s="4"/>
    </row>
    <row r="3312" spans="2:13" x14ac:dyDescent="0.25"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  <c r="M3312" s="4"/>
    </row>
    <row r="3313" spans="2:13" x14ac:dyDescent="0.25"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  <c r="M3313" s="4"/>
    </row>
    <row r="3314" spans="2:13" x14ac:dyDescent="0.25"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</row>
    <row r="3315" spans="2:13" x14ac:dyDescent="0.25"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  <c r="M3315" s="4"/>
    </row>
    <row r="3316" spans="2:13" x14ac:dyDescent="0.25"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  <c r="M3316" s="4"/>
    </row>
    <row r="3317" spans="2:13" x14ac:dyDescent="0.25"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  <c r="M3317" s="4"/>
    </row>
    <row r="3318" spans="2:13" x14ac:dyDescent="0.25"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  <c r="M3318" s="4"/>
    </row>
    <row r="3319" spans="2:13" x14ac:dyDescent="0.25"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  <c r="M3319" s="4"/>
    </row>
    <row r="3320" spans="2:13" x14ac:dyDescent="0.25"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  <c r="M3320" s="4"/>
    </row>
    <row r="3321" spans="2:13" x14ac:dyDescent="0.25"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  <c r="M3321" s="4"/>
    </row>
    <row r="3322" spans="2:13" x14ac:dyDescent="0.25"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  <c r="M3322" s="4"/>
    </row>
    <row r="3323" spans="2:13" x14ac:dyDescent="0.25"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  <c r="M3323" s="4"/>
    </row>
    <row r="3324" spans="2:13" x14ac:dyDescent="0.25"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  <c r="M3324" s="4"/>
    </row>
    <row r="3325" spans="2:13" x14ac:dyDescent="0.25"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  <c r="M3325" s="4"/>
    </row>
    <row r="3326" spans="2:13" x14ac:dyDescent="0.25"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  <c r="M3326" s="4"/>
    </row>
    <row r="3327" spans="2:13" x14ac:dyDescent="0.25"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  <c r="M3327" s="4"/>
    </row>
    <row r="3328" spans="2:13" x14ac:dyDescent="0.25"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  <c r="M3328" s="4"/>
    </row>
    <row r="3329" spans="2:13" x14ac:dyDescent="0.25"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  <c r="M3329" s="4"/>
    </row>
    <row r="3330" spans="2:13" x14ac:dyDescent="0.25"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  <c r="M3330" s="4"/>
    </row>
    <row r="3331" spans="2:13" x14ac:dyDescent="0.25"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  <c r="M3331" s="4"/>
    </row>
    <row r="3332" spans="2:13" x14ac:dyDescent="0.25"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  <c r="M3332" s="4"/>
    </row>
    <row r="3333" spans="2:13" x14ac:dyDescent="0.25"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  <c r="M3333" s="4"/>
    </row>
    <row r="3334" spans="2:13" x14ac:dyDescent="0.25"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  <c r="M3334" s="4"/>
    </row>
    <row r="3335" spans="2:13" x14ac:dyDescent="0.25"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  <c r="M3335" s="4"/>
    </row>
    <row r="3336" spans="2:13" x14ac:dyDescent="0.25"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  <c r="M3336" s="4"/>
    </row>
    <row r="3337" spans="2:13" x14ac:dyDescent="0.25"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  <c r="M3337" s="4"/>
    </row>
    <row r="3338" spans="2:13" x14ac:dyDescent="0.25"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  <c r="M3338" s="4"/>
    </row>
    <row r="3339" spans="2:13" x14ac:dyDescent="0.25"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  <c r="M3339" s="4"/>
    </row>
    <row r="3340" spans="2:13" x14ac:dyDescent="0.25"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  <c r="M3340" s="4"/>
    </row>
    <row r="3341" spans="2:13" x14ac:dyDescent="0.25"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  <c r="M3341" s="4"/>
    </row>
    <row r="3342" spans="2:13" x14ac:dyDescent="0.25"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  <c r="M3342" s="4"/>
    </row>
    <row r="3343" spans="2:13" x14ac:dyDescent="0.25"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  <c r="M3343" s="4"/>
    </row>
    <row r="3344" spans="2:13" x14ac:dyDescent="0.25"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  <c r="M3344" s="4"/>
    </row>
    <row r="3345" spans="2:13" x14ac:dyDescent="0.25"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  <c r="M3345" s="4"/>
    </row>
    <row r="3346" spans="2:13" x14ac:dyDescent="0.25"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  <c r="M3346" s="4"/>
    </row>
    <row r="3347" spans="2:13" x14ac:dyDescent="0.25"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  <c r="M3347" s="4"/>
    </row>
    <row r="3348" spans="2:13" x14ac:dyDescent="0.25"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  <c r="M3348" s="4"/>
    </row>
    <row r="3349" spans="2:13" x14ac:dyDescent="0.25"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  <c r="M3349" s="4"/>
    </row>
    <row r="3350" spans="2:13" x14ac:dyDescent="0.25"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  <c r="M3350" s="4"/>
    </row>
    <row r="3351" spans="2:13" x14ac:dyDescent="0.25"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  <c r="M3351" s="4"/>
    </row>
    <row r="3352" spans="2:13" x14ac:dyDescent="0.25"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  <c r="M3352" s="4"/>
    </row>
    <row r="3353" spans="2:13" x14ac:dyDescent="0.25"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  <c r="M3353" s="4"/>
    </row>
    <row r="3354" spans="2:13" x14ac:dyDescent="0.25"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  <c r="M3354" s="4"/>
    </row>
    <row r="3355" spans="2:13" x14ac:dyDescent="0.25"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  <c r="M3355" s="4"/>
    </row>
    <row r="3356" spans="2:13" x14ac:dyDescent="0.25"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  <c r="M3356" s="4"/>
    </row>
    <row r="3357" spans="2:13" x14ac:dyDescent="0.25"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  <c r="M3357" s="4"/>
    </row>
    <row r="3358" spans="2:13" x14ac:dyDescent="0.25"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  <c r="M3358" s="4"/>
    </row>
    <row r="3359" spans="2:13" x14ac:dyDescent="0.25"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  <c r="M3359" s="4"/>
    </row>
    <row r="3360" spans="2:13" x14ac:dyDescent="0.25"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  <c r="M3360" s="4"/>
    </row>
    <row r="3361" spans="2:13" x14ac:dyDescent="0.25"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  <c r="M3361" s="4"/>
    </row>
    <row r="3362" spans="2:13" x14ac:dyDescent="0.25"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  <c r="M3362" s="4"/>
    </row>
    <row r="3363" spans="2:13" x14ac:dyDescent="0.25"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  <c r="M3363" s="4"/>
    </row>
    <row r="3364" spans="2:13" x14ac:dyDescent="0.25"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  <c r="M3364" s="4"/>
    </row>
    <row r="3365" spans="2:13" x14ac:dyDescent="0.25"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  <c r="M3365" s="4"/>
    </row>
    <row r="3366" spans="2:13" x14ac:dyDescent="0.25"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  <c r="M3366" s="4"/>
    </row>
    <row r="3367" spans="2:13" x14ac:dyDescent="0.25"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  <c r="M3367" s="4"/>
    </row>
    <row r="3368" spans="2:13" x14ac:dyDescent="0.25"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  <c r="M3368" s="4"/>
    </row>
    <row r="3369" spans="2:13" x14ac:dyDescent="0.25"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  <c r="M3369" s="4"/>
    </row>
    <row r="3370" spans="2:13" x14ac:dyDescent="0.25"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  <c r="M3370" s="4"/>
    </row>
    <row r="3371" spans="2:13" x14ac:dyDescent="0.25"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  <c r="M3371" s="4"/>
    </row>
    <row r="3372" spans="2:13" x14ac:dyDescent="0.25"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  <c r="M3372" s="4"/>
    </row>
    <row r="3373" spans="2:13" x14ac:dyDescent="0.25"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  <c r="M3373" s="4"/>
    </row>
    <row r="3374" spans="2:13" x14ac:dyDescent="0.25"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  <c r="M3374" s="4"/>
    </row>
    <row r="3375" spans="2:13" x14ac:dyDescent="0.25"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  <c r="M3375" s="4"/>
    </row>
    <row r="3376" spans="2:13" x14ac:dyDescent="0.25"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  <c r="M3376" s="4"/>
    </row>
    <row r="3377" spans="2:13" x14ac:dyDescent="0.25"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  <c r="M3377" s="4"/>
    </row>
    <row r="3378" spans="2:13" x14ac:dyDescent="0.25"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  <c r="M3378" s="4"/>
    </row>
    <row r="3379" spans="2:13" x14ac:dyDescent="0.25"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  <c r="M3379" s="4"/>
    </row>
    <row r="3380" spans="2:13" x14ac:dyDescent="0.25"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  <c r="M3380" s="4"/>
    </row>
    <row r="3381" spans="2:13" x14ac:dyDescent="0.25"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  <c r="M3381" s="4"/>
    </row>
    <row r="3382" spans="2:13" x14ac:dyDescent="0.25"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  <c r="M3382" s="4"/>
    </row>
    <row r="3383" spans="2:13" x14ac:dyDescent="0.25"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  <c r="M3383" s="4"/>
    </row>
    <row r="3384" spans="2:13" x14ac:dyDescent="0.25"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  <c r="M3384" s="4"/>
    </row>
    <row r="3385" spans="2:13" x14ac:dyDescent="0.25"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  <c r="M3385" s="4"/>
    </row>
    <row r="3386" spans="2:13" x14ac:dyDescent="0.25"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  <c r="M3386" s="4"/>
    </row>
    <row r="3387" spans="2:13" x14ac:dyDescent="0.25"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  <c r="M3387" s="4"/>
    </row>
    <row r="3388" spans="2:13" x14ac:dyDescent="0.25"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  <c r="M3388" s="4"/>
    </row>
    <row r="3389" spans="2:13" x14ac:dyDescent="0.25"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  <c r="M3389" s="4"/>
    </row>
    <row r="3390" spans="2:13" x14ac:dyDescent="0.25"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  <c r="M3390" s="4"/>
    </row>
    <row r="3391" spans="2:13" x14ac:dyDescent="0.25"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  <c r="M3391" s="4"/>
    </row>
    <row r="3392" spans="2:13" x14ac:dyDescent="0.25"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  <c r="M3392" s="4"/>
    </row>
    <row r="3393" spans="2:13" x14ac:dyDescent="0.25"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  <c r="M3393" s="4"/>
    </row>
    <row r="3394" spans="2:13" x14ac:dyDescent="0.25"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  <c r="M3394" s="4"/>
    </row>
    <row r="3395" spans="2:13" x14ac:dyDescent="0.25"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  <c r="M3395" s="4"/>
    </row>
    <row r="3396" spans="2:13" x14ac:dyDescent="0.25"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  <c r="M3396" s="4"/>
    </row>
    <row r="3397" spans="2:13" x14ac:dyDescent="0.25"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  <c r="M3397" s="4"/>
    </row>
    <row r="3398" spans="2:13" x14ac:dyDescent="0.25"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  <c r="M3398" s="4"/>
    </row>
    <row r="3399" spans="2:13" x14ac:dyDescent="0.25"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  <c r="M3399" s="4"/>
    </row>
    <row r="3400" spans="2:13" x14ac:dyDescent="0.25"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  <c r="M3400" s="4"/>
    </row>
    <row r="3401" spans="2:13" x14ac:dyDescent="0.25"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  <c r="M3401" s="4"/>
    </row>
    <row r="3402" spans="2:13" x14ac:dyDescent="0.25"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  <c r="M3402" s="4"/>
    </row>
    <row r="3403" spans="2:13" x14ac:dyDescent="0.25"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  <c r="M3403" s="4"/>
    </row>
    <row r="3404" spans="2:13" x14ac:dyDescent="0.25"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  <c r="M3404" s="4"/>
    </row>
    <row r="3405" spans="2:13" x14ac:dyDescent="0.25"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  <c r="M3405" s="4"/>
    </row>
    <row r="3406" spans="2:13" x14ac:dyDescent="0.25"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  <c r="M3406" s="4"/>
    </row>
    <row r="3407" spans="2:13" x14ac:dyDescent="0.25"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  <c r="M3407" s="4"/>
    </row>
    <row r="3408" spans="2:13" x14ac:dyDescent="0.25"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  <c r="M3408" s="4"/>
    </row>
    <row r="3409" spans="2:13" x14ac:dyDescent="0.25"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  <c r="M3409" s="4"/>
    </row>
    <row r="3410" spans="2:13" x14ac:dyDescent="0.25"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  <c r="M3410" s="4"/>
    </row>
    <row r="3411" spans="2:13" x14ac:dyDescent="0.25"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  <c r="M3411" s="4"/>
    </row>
    <row r="3412" spans="2:13" x14ac:dyDescent="0.25"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  <c r="M3412" s="4"/>
    </row>
    <row r="3413" spans="2:13" x14ac:dyDescent="0.25"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  <c r="M3413" s="4"/>
    </row>
    <row r="3414" spans="2:13" x14ac:dyDescent="0.25"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  <c r="M3414" s="4"/>
    </row>
    <row r="3415" spans="2:13" x14ac:dyDescent="0.25"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  <c r="M3415" s="4"/>
    </row>
    <row r="3416" spans="2:13" x14ac:dyDescent="0.25"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  <c r="M3416" s="4"/>
    </row>
    <row r="3417" spans="2:13" x14ac:dyDescent="0.25"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  <c r="M3417" s="4"/>
    </row>
    <row r="3418" spans="2:13" x14ac:dyDescent="0.25"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  <c r="M3418" s="4"/>
    </row>
    <row r="3419" spans="2:13" x14ac:dyDescent="0.25"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  <c r="M3419" s="4"/>
    </row>
    <row r="3420" spans="2:13" x14ac:dyDescent="0.25"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  <c r="M3420" s="4"/>
    </row>
    <row r="3421" spans="2:13" x14ac:dyDescent="0.25"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  <c r="M3421" s="4"/>
    </row>
    <row r="3422" spans="2:13" x14ac:dyDescent="0.25"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  <c r="M3422" s="4"/>
    </row>
    <row r="3423" spans="2:13" x14ac:dyDescent="0.25"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  <c r="M3423" s="4"/>
    </row>
    <row r="3424" spans="2:13" x14ac:dyDescent="0.25"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  <c r="M3424" s="4"/>
    </row>
    <row r="3425" spans="2:13" x14ac:dyDescent="0.25"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  <c r="M3425" s="4"/>
    </row>
    <row r="3426" spans="2:13" x14ac:dyDescent="0.25"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  <c r="M3426" s="4"/>
    </row>
    <row r="3427" spans="2:13" x14ac:dyDescent="0.25"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  <c r="M3427" s="4"/>
    </row>
    <row r="3428" spans="2:13" x14ac:dyDescent="0.25"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  <c r="M3428" s="4"/>
    </row>
    <row r="3429" spans="2:13" x14ac:dyDescent="0.25"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  <c r="M3429" s="4"/>
    </row>
    <row r="3430" spans="2:13" x14ac:dyDescent="0.25"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  <c r="M3430" s="4"/>
    </row>
    <row r="3431" spans="2:13" x14ac:dyDescent="0.25"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  <c r="M3431" s="4"/>
    </row>
    <row r="3432" spans="2:13" x14ac:dyDescent="0.25"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  <c r="M3432" s="4"/>
    </row>
    <row r="3433" spans="2:13" x14ac:dyDescent="0.25"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  <c r="M3433" s="4"/>
    </row>
    <row r="3434" spans="2:13" x14ac:dyDescent="0.25"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  <c r="M3434" s="4"/>
    </row>
    <row r="3435" spans="2:13" x14ac:dyDescent="0.25"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  <c r="M3435" s="4"/>
    </row>
    <row r="3436" spans="2:13" x14ac:dyDescent="0.25"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  <c r="M3436" s="4"/>
    </row>
    <row r="3437" spans="2:13" x14ac:dyDescent="0.25"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  <c r="M3437" s="4"/>
    </row>
    <row r="3438" spans="2:13" x14ac:dyDescent="0.25"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  <c r="M3438" s="4"/>
    </row>
    <row r="3439" spans="2:13" x14ac:dyDescent="0.25"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  <c r="M3439" s="4"/>
    </row>
    <row r="3440" spans="2:13" x14ac:dyDescent="0.25"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  <c r="M3440" s="4"/>
    </row>
    <row r="3441" spans="2:13" x14ac:dyDescent="0.25"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  <c r="M3441" s="4"/>
    </row>
    <row r="3442" spans="2:13" x14ac:dyDescent="0.25"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  <c r="M3442" s="4"/>
    </row>
    <row r="3443" spans="2:13" x14ac:dyDescent="0.25"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  <c r="M3443" s="4"/>
    </row>
    <row r="3444" spans="2:13" x14ac:dyDescent="0.25"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  <c r="M3444" s="4"/>
    </row>
    <row r="3445" spans="2:13" x14ac:dyDescent="0.25"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  <c r="M3445" s="4"/>
    </row>
    <row r="3446" spans="2:13" x14ac:dyDescent="0.25"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  <c r="M3446" s="4"/>
    </row>
    <row r="3447" spans="2:13" x14ac:dyDescent="0.25"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  <c r="M3447" s="4"/>
    </row>
    <row r="3448" spans="2:13" x14ac:dyDescent="0.25"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  <c r="M3448" s="4"/>
    </row>
    <row r="3449" spans="2:13" x14ac:dyDescent="0.25"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  <c r="M3449" s="4"/>
    </row>
    <row r="3450" spans="2:13" x14ac:dyDescent="0.25"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  <c r="M3450" s="4"/>
    </row>
    <row r="3451" spans="2:13" x14ac:dyDescent="0.25"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  <c r="M3451" s="4"/>
    </row>
    <row r="3452" spans="2:13" x14ac:dyDescent="0.25"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  <c r="M3452" s="4"/>
    </row>
    <row r="3453" spans="2:13" x14ac:dyDescent="0.25"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  <c r="M3453" s="4"/>
    </row>
    <row r="3454" spans="2:13" x14ac:dyDescent="0.25"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  <c r="M3454" s="4"/>
    </row>
    <row r="3455" spans="2:13" x14ac:dyDescent="0.25"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  <c r="M3455" s="4"/>
    </row>
    <row r="3456" spans="2:13" x14ac:dyDescent="0.25"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  <c r="M3456" s="4"/>
    </row>
    <row r="3457" spans="2:13" x14ac:dyDescent="0.25"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  <c r="M3457" s="4"/>
    </row>
    <row r="3458" spans="2:13" x14ac:dyDescent="0.25"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  <c r="M3458" s="4"/>
    </row>
    <row r="3459" spans="2:13" x14ac:dyDescent="0.25"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  <c r="M3459" s="4"/>
    </row>
    <row r="3460" spans="2:13" x14ac:dyDescent="0.25"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  <c r="M3460" s="4"/>
    </row>
    <row r="3461" spans="2:13" x14ac:dyDescent="0.25"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  <c r="M3461" s="4"/>
    </row>
    <row r="3462" spans="2:13" x14ac:dyDescent="0.25"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  <c r="M3462" s="4"/>
    </row>
    <row r="3463" spans="2:13" x14ac:dyDescent="0.25"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  <c r="M3463" s="4"/>
    </row>
    <row r="3464" spans="2:13" x14ac:dyDescent="0.25"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  <c r="M3464" s="4"/>
    </row>
    <row r="3465" spans="2:13" x14ac:dyDescent="0.25"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  <c r="M3465" s="4"/>
    </row>
    <row r="3466" spans="2:13" x14ac:dyDescent="0.25"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  <c r="M3466" s="4"/>
    </row>
    <row r="3467" spans="2:13" x14ac:dyDescent="0.25"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  <c r="M3467" s="4"/>
    </row>
    <row r="3468" spans="2:13" x14ac:dyDescent="0.25"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  <c r="M3468" s="4"/>
    </row>
    <row r="3469" spans="2:13" x14ac:dyDescent="0.25"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  <c r="M3469" s="4"/>
    </row>
    <row r="3470" spans="2:13" x14ac:dyDescent="0.25"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  <c r="M3470" s="4"/>
    </row>
    <row r="3471" spans="2:13" x14ac:dyDescent="0.25"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  <c r="M3471" s="4"/>
    </row>
    <row r="3472" spans="2:13" x14ac:dyDescent="0.25"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  <c r="M3472" s="4"/>
    </row>
    <row r="3473" spans="2:13" x14ac:dyDescent="0.25"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  <c r="M3473" s="4"/>
    </row>
    <row r="3474" spans="2:13" x14ac:dyDescent="0.25"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  <c r="M3474" s="4"/>
    </row>
    <row r="3475" spans="2:13" x14ac:dyDescent="0.25"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  <c r="M3475" s="4"/>
    </row>
    <row r="3476" spans="2:13" x14ac:dyDescent="0.25"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  <c r="M3476" s="4"/>
    </row>
    <row r="3477" spans="2:13" x14ac:dyDescent="0.25"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  <c r="M3477" s="4"/>
    </row>
    <row r="3478" spans="2:13" x14ac:dyDescent="0.25"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  <c r="M3478" s="4"/>
    </row>
    <row r="3479" spans="2:13" x14ac:dyDescent="0.25"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  <c r="M3479" s="4"/>
    </row>
    <row r="3480" spans="2:13" x14ac:dyDescent="0.25"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  <c r="M3480" s="4"/>
    </row>
    <row r="3481" spans="2:13" x14ac:dyDescent="0.25"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  <c r="M3481" s="4"/>
    </row>
    <row r="3482" spans="2:13" x14ac:dyDescent="0.25"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  <c r="M3482" s="4"/>
    </row>
    <row r="3483" spans="2:13" x14ac:dyDescent="0.25"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  <c r="M3483" s="4"/>
    </row>
    <row r="3484" spans="2:13" x14ac:dyDescent="0.25"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  <c r="M3484" s="4"/>
    </row>
    <row r="3485" spans="2:13" x14ac:dyDescent="0.25"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  <c r="M3485" s="4"/>
    </row>
    <row r="3486" spans="2:13" x14ac:dyDescent="0.25"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  <c r="M3486" s="4"/>
    </row>
    <row r="3487" spans="2:13" x14ac:dyDescent="0.25"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  <c r="M3487" s="4"/>
    </row>
    <row r="3488" spans="2:13" x14ac:dyDescent="0.25"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  <c r="M3488" s="4"/>
    </row>
    <row r="3489" spans="2:13" x14ac:dyDescent="0.25"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  <c r="M3489" s="4"/>
    </row>
    <row r="3490" spans="2:13" x14ac:dyDescent="0.25"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  <c r="M3490" s="4"/>
    </row>
    <row r="3491" spans="2:13" x14ac:dyDescent="0.25"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  <c r="M3491" s="4"/>
    </row>
    <row r="3492" spans="2:13" x14ac:dyDescent="0.25"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  <c r="M3492" s="4"/>
    </row>
    <row r="3493" spans="2:13" x14ac:dyDescent="0.25"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  <c r="M3493" s="4"/>
    </row>
    <row r="3494" spans="2:13" x14ac:dyDescent="0.25"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  <c r="M3494" s="4"/>
    </row>
    <row r="3495" spans="2:13" x14ac:dyDescent="0.25"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  <c r="M3495" s="4"/>
    </row>
    <row r="3496" spans="2:13" x14ac:dyDescent="0.25"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  <c r="M3496" s="4"/>
    </row>
    <row r="3497" spans="2:13" x14ac:dyDescent="0.25"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  <c r="M3497" s="4"/>
    </row>
    <row r="3498" spans="2:13" x14ac:dyDescent="0.25"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  <c r="M3498" s="4"/>
    </row>
    <row r="3499" spans="2:13" x14ac:dyDescent="0.25"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  <c r="M3499" s="4"/>
    </row>
    <row r="3500" spans="2:13" x14ac:dyDescent="0.25"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  <c r="M3500" s="4"/>
    </row>
    <row r="3501" spans="2:13" x14ac:dyDescent="0.25"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  <c r="M3501" s="4"/>
    </row>
    <row r="3502" spans="2:13" x14ac:dyDescent="0.25"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  <c r="M3502" s="4"/>
    </row>
    <row r="3503" spans="2:13" x14ac:dyDescent="0.25"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  <c r="M3503" s="4"/>
    </row>
    <row r="3504" spans="2:13" x14ac:dyDescent="0.25"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  <c r="M3504" s="4"/>
    </row>
    <row r="3505" spans="2:13" x14ac:dyDescent="0.25"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  <c r="M3505" s="4"/>
    </row>
    <row r="3506" spans="2:13" x14ac:dyDescent="0.25"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  <c r="M3506" s="4"/>
    </row>
    <row r="3507" spans="2:13" x14ac:dyDescent="0.25"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  <c r="M3507" s="4"/>
    </row>
    <row r="3508" spans="2:13" x14ac:dyDescent="0.25"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  <c r="M3508" s="4"/>
    </row>
    <row r="3509" spans="2:13" x14ac:dyDescent="0.25"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  <c r="M3509" s="4"/>
    </row>
    <row r="3510" spans="2:13" x14ac:dyDescent="0.25"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  <c r="M3510" s="4"/>
    </row>
    <row r="3511" spans="2:13" x14ac:dyDescent="0.25"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  <c r="M3511" s="4"/>
    </row>
    <row r="3512" spans="2:13" x14ac:dyDescent="0.25"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  <c r="M3512" s="4"/>
    </row>
    <row r="3513" spans="2:13" x14ac:dyDescent="0.25"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  <c r="M3513" s="4"/>
    </row>
    <row r="3514" spans="2:13" x14ac:dyDescent="0.25"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  <c r="M3514" s="4"/>
    </row>
    <row r="3515" spans="2:13" x14ac:dyDescent="0.25"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  <c r="M3515" s="4"/>
    </row>
    <row r="3516" spans="2:13" x14ac:dyDescent="0.25"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  <c r="M3516" s="4"/>
    </row>
    <row r="3517" spans="2:13" x14ac:dyDescent="0.25"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  <c r="M3517" s="4"/>
    </row>
    <row r="3518" spans="2:13" x14ac:dyDescent="0.25"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  <c r="M3518" s="4"/>
    </row>
    <row r="3519" spans="2:13" x14ac:dyDescent="0.25"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  <c r="M3519" s="4"/>
    </row>
    <row r="3520" spans="2:13" x14ac:dyDescent="0.25"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  <c r="M3520" s="4"/>
    </row>
    <row r="3521" spans="2:13" x14ac:dyDescent="0.25"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  <c r="M3521" s="4"/>
    </row>
    <row r="3522" spans="2:13" x14ac:dyDescent="0.25"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  <c r="M3522" s="4"/>
    </row>
    <row r="3523" spans="2:13" x14ac:dyDescent="0.25"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  <c r="M3523" s="4"/>
    </row>
    <row r="3524" spans="2:13" x14ac:dyDescent="0.25"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  <c r="M3524" s="4"/>
    </row>
    <row r="3525" spans="2:13" x14ac:dyDescent="0.25"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  <c r="M3525" s="4"/>
    </row>
    <row r="3526" spans="2:13" x14ac:dyDescent="0.25"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  <c r="M3526" s="4"/>
    </row>
    <row r="3527" spans="2:13" x14ac:dyDescent="0.25"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  <c r="M3527" s="4"/>
    </row>
    <row r="3528" spans="2:13" x14ac:dyDescent="0.25"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  <c r="M3528" s="4"/>
    </row>
    <row r="3529" spans="2:13" x14ac:dyDescent="0.25"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  <c r="M3529" s="4"/>
    </row>
    <row r="3530" spans="2:13" x14ac:dyDescent="0.25"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  <c r="M3530" s="4"/>
    </row>
    <row r="3531" spans="2:13" x14ac:dyDescent="0.25"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  <c r="M3531" s="4"/>
    </row>
    <row r="3532" spans="2:13" x14ac:dyDescent="0.25"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  <c r="M3532" s="4"/>
    </row>
    <row r="3533" spans="2:13" x14ac:dyDescent="0.25"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  <c r="M3533" s="4"/>
    </row>
    <row r="3534" spans="2:13" x14ac:dyDescent="0.25"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  <c r="M3534" s="4"/>
    </row>
    <row r="3535" spans="2:13" x14ac:dyDescent="0.25"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  <c r="M3535" s="4"/>
    </row>
    <row r="3536" spans="2:13" x14ac:dyDescent="0.25"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  <c r="M3536" s="4"/>
    </row>
    <row r="3537" spans="2:13" x14ac:dyDescent="0.25"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  <c r="M3537" s="4"/>
    </row>
    <row r="3538" spans="2:13" x14ac:dyDescent="0.25"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  <c r="M3538" s="4"/>
    </row>
    <row r="3539" spans="2:13" x14ac:dyDescent="0.25"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  <c r="M3539" s="4"/>
    </row>
    <row r="3540" spans="2:13" x14ac:dyDescent="0.25"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  <c r="M3540" s="4"/>
    </row>
    <row r="3541" spans="2:13" x14ac:dyDescent="0.25"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  <c r="M3541" s="4"/>
    </row>
    <row r="3542" spans="2:13" x14ac:dyDescent="0.25"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  <c r="M3542" s="4"/>
    </row>
    <row r="3543" spans="2:13" x14ac:dyDescent="0.25"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  <c r="M3543" s="4"/>
    </row>
    <row r="3544" spans="2:13" x14ac:dyDescent="0.25"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  <c r="M3544" s="4"/>
    </row>
    <row r="3545" spans="2:13" x14ac:dyDescent="0.25"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  <c r="M3545" s="4"/>
    </row>
    <row r="3546" spans="2:13" x14ac:dyDescent="0.25"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  <c r="M3546" s="4"/>
    </row>
    <row r="3547" spans="2:13" x14ac:dyDescent="0.25"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  <c r="M3547" s="4"/>
    </row>
    <row r="3548" spans="2:13" x14ac:dyDescent="0.25"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  <c r="M3548" s="4"/>
    </row>
    <row r="3549" spans="2:13" x14ac:dyDescent="0.25"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  <c r="M3549" s="4"/>
    </row>
    <row r="3550" spans="2:13" x14ac:dyDescent="0.25"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  <c r="M3550" s="4"/>
    </row>
    <row r="3551" spans="2:13" x14ac:dyDescent="0.25"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  <c r="M3551" s="4"/>
    </row>
    <row r="3552" spans="2:13" x14ac:dyDescent="0.25"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  <c r="M3552" s="4"/>
    </row>
    <row r="3553" spans="2:13" x14ac:dyDescent="0.25"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  <c r="M3553" s="4"/>
    </row>
    <row r="3554" spans="2:13" x14ac:dyDescent="0.25"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  <c r="M3554" s="4"/>
    </row>
    <row r="3555" spans="2:13" x14ac:dyDescent="0.25"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  <c r="M3555" s="4"/>
    </row>
    <row r="3556" spans="2:13" x14ac:dyDescent="0.25"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  <c r="M3556" s="4"/>
    </row>
    <row r="3557" spans="2:13" x14ac:dyDescent="0.25"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  <c r="M3557" s="4"/>
    </row>
    <row r="3558" spans="2:13" x14ac:dyDescent="0.25"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  <c r="M3558" s="4"/>
    </row>
    <row r="3559" spans="2:13" x14ac:dyDescent="0.25"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  <c r="M3559" s="4"/>
    </row>
    <row r="3560" spans="2:13" x14ac:dyDescent="0.25"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  <c r="M3560" s="4"/>
    </row>
    <row r="3561" spans="2:13" x14ac:dyDescent="0.25"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  <c r="M3561" s="4"/>
    </row>
    <row r="3562" spans="2:13" x14ac:dyDescent="0.25"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  <c r="M3562" s="4"/>
    </row>
    <row r="3563" spans="2:13" x14ac:dyDescent="0.25"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  <c r="M3563" s="4"/>
    </row>
    <row r="3564" spans="2:13" x14ac:dyDescent="0.25"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  <c r="M3564" s="4"/>
    </row>
    <row r="3565" spans="2:13" x14ac:dyDescent="0.25"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  <c r="M3565" s="4"/>
    </row>
    <row r="3566" spans="2:13" x14ac:dyDescent="0.25"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  <c r="M3566" s="4"/>
    </row>
    <row r="3567" spans="2:13" x14ac:dyDescent="0.25"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  <c r="M3567" s="4"/>
    </row>
    <row r="3568" spans="2:13" x14ac:dyDescent="0.25"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  <c r="M3568" s="4"/>
    </row>
    <row r="3569" spans="2:13" x14ac:dyDescent="0.25"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  <c r="M3569" s="4"/>
    </row>
    <row r="3570" spans="2:13" x14ac:dyDescent="0.25"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  <c r="M3570" s="4"/>
    </row>
    <row r="3571" spans="2:13" x14ac:dyDescent="0.25"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  <c r="M3571" s="4"/>
    </row>
    <row r="3572" spans="2:13" x14ac:dyDescent="0.25"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  <c r="M3572" s="4"/>
    </row>
    <row r="3573" spans="2:13" x14ac:dyDescent="0.25"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  <c r="M3573" s="4"/>
    </row>
    <row r="3574" spans="2:13" x14ac:dyDescent="0.25"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  <c r="M3574" s="4"/>
    </row>
    <row r="3575" spans="2:13" x14ac:dyDescent="0.25"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  <c r="M3575" s="4"/>
    </row>
    <row r="3576" spans="2:13" x14ac:dyDescent="0.25"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  <c r="M3576" s="4"/>
    </row>
    <row r="3577" spans="2:13" x14ac:dyDescent="0.25"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  <c r="M3577" s="4"/>
    </row>
    <row r="3578" spans="2:13" x14ac:dyDescent="0.25"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  <c r="M3578" s="4"/>
    </row>
    <row r="3579" spans="2:13" x14ac:dyDescent="0.25"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  <c r="M3579" s="4"/>
    </row>
    <row r="3580" spans="2:13" x14ac:dyDescent="0.25"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  <c r="M3580" s="4"/>
    </row>
    <row r="3581" spans="2:13" x14ac:dyDescent="0.25"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  <c r="M3581" s="4"/>
    </row>
    <row r="3582" spans="2:13" x14ac:dyDescent="0.25"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  <c r="M3582" s="4"/>
    </row>
    <row r="3583" spans="2:13" x14ac:dyDescent="0.25"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  <c r="M3583" s="4"/>
    </row>
    <row r="3584" spans="2:13" x14ac:dyDescent="0.25"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  <c r="M3584" s="4"/>
    </row>
    <row r="3585" spans="2:13" x14ac:dyDescent="0.25"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  <c r="M3585" s="4"/>
    </row>
    <row r="3586" spans="2:13" x14ac:dyDescent="0.25"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  <c r="M3586" s="4"/>
    </row>
    <row r="3587" spans="2:13" x14ac:dyDescent="0.25"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  <c r="M3587" s="4"/>
    </row>
    <row r="3588" spans="2:13" x14ac:dyDescent="0.25"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  <c r="M3588" s="4"/>
    </row>
    <row r="3589" spans="2:13" x14ac:dyDescent="0.25"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  <c r="M3589" s="4"/>
    </row>
    <row r="3590" spans="2:13" x14ac:dyDescent="0.25"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  <c r="M3590" s="4"/>
    </row>
    <row r="3591" spans="2:13" x14ac:dyDescent="0.25"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  <c r="M3591" s="4"/>
    </row>
    <row r="3592" spans="2:13" x14ac:dyDescent="0.25"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  <c r="M3592" s="4"/>
    </row>
    <row r="3593" spans="2:13" x14ac:dyDescent="0.25"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  <c r="M3593" s="4"/>
    </row>
    <row r="3594" spans="2:13" x14ac:dyDescent="0.25"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  <c r="M3594" s="4"/>
    </row>
    <row r="3595" spans="2:13" x14ac:dyDescent="0.25"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  <c r="M3595" s="4"/>
    </row>
    <row r="3596" spans="2:13" x14ac:dyDescent="0.25"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  <c r="M3596" s="4"/>
    </row>
    <row r="3597" spans="2:13" x14ac:dyDescent="0.25"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  <c r="M3597" s="4"/>
    </row>
    <row r="3598" spans="2:13" x14ac:dyDescent="0.25"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  <c r="M3598" s="4"/>
    </row>
    <row r="3599" spans="2:13" x14ac:dyDescent="0.25"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  <c r="M3599" s="4"/>
    </row>
    <row r="3600" spans="2:13" x14ac:dyDescent="0.25"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  <c r="M3600" s="4"/>
    </row>
    <row r="3601" spans="2:13" x14ac:dyDescent="0.25"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  <c r="M3601" s="4"/>
    </row>
    <row r="3602" spans="2:13" x14ac:dyDescent="0.25"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  <c r="M3602" s="4"/>
    </row>
    <row r="3603" spans="2:13" x14ac:dyDescent="0.25"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  <c r="M3603" s="4"/>
    </row>
    <row r="3604" spans="2:13" x14ac:dyDescent="0.25"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  <c r="M3604" s="4"/>
    </row>
    <row r="3605" spans="2:13" x14ac:dyDescent="0.25"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  <c r="M3605" s="4"/>
    </row>
    <row r="3606" spans="2:13" x14ac:dyDescent="0.25"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  <c r="M3606" s="4"/>
    </row>
    <row r="3607" spans="2:13" x14ac:dyDescent="0.25"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  <c r="M3607" s="4"/>
    </row>
    <row r="3608" spans="2:13" x14ac:dyDescent="0.25"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  <c r="M3608" s="4"/>
    </row>
    <row r="3609" spans="2:13" x14ac:dyDescent="0.25"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  <c r="M3609" s="4"/>
    </row>
    <row r="3610" spans="2:13" x14ac:dyDescent="0.25"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  <c r="M3610" s="4"/>
    </row>
    <row r="3611" spans="2:13" x14ac:dyDescent="0.25"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  <c r="M3611" s="4"/>
    </row>
    <row r="3612" spans="2:13" x14ac:dyDescent="0.25"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  <c r="M3612" s="4"/>
    </row>
    <row r="3613" spans="2:13" x14ac:dyDescent="0.25"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  <c r="M3613" s="4"/>
    </row>
    <row r="3614" spans="2:13" x14ac:dyDescent="0.25"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  <c r="M3614" s="4"/>
    </row>
    <row r="3615" spans="2:13" x14ac:dyDescent="0.25"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  <c r="M3615" s="4"/>
    </row>
    <row r="3616" spans="2:13" x14ac:dyDescent="0.25"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  <c r="M3616" s="4"/>
    </row>
    <row r="3617" spans="2:13" x14ac:dyDescent="0.25"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  <c r="M3617" s="4"/>
    </row>
    <row r="3618" spans="2:13" x14ac:dyDescent="0.25"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  <c r="M3618" s="4"/>
    </row>
    <row r="3619" spans="2:13" x14ac:dyDescent="0.25"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  <c r="M3619" s="4"/>
    </row>
    <row r="3620" spans="2:13" x14ac:dyDescent="0.25"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  <c r="M3620" s="4"/>
    </row>
    <row r="3621" spans="2:13" x14ac:dyDescent="0.25"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  <c r="M3621" s="4"/>
    </row>
    <row r="3622" spans="2:13" x14ac:dyDescent="0.25"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  <c r="M3622" s="4"/>
    </row>
    <row r="3623" spans="2:13" x14ac:dyDescent="0.25"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  <c r="M3623" s="4"/>
    </row>
    <row r="3624" spans="2:13" x14ac:dyDescent="0.25"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  <c r="M3624" s="4"/>
    </row>
    <row r="3625" spans="2:13" x14ac:dyDescent="0.25"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  <c r="M3625" s="4"/>
    </row>
    <row r="3626" spans="2:13" x14ac:dyDescent="0.25"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  <c r="M3626" s="4"/>
    </row>
    <row r="3627" spans="2:13" x14ac:dyDescent="0.25"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  <c r="M3627" s="4"/>
    </row>
    <row r="3628" spans="2:13" x14ac:dyDescent="0.25"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  <c r="M3628" s="4"/>
    </row>
    <row r="3629" spans="2:13" x14ac:dyDescent="0.25"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  <c r="M3629" s="4"/>
    </row>
    <row r="3630" spans="2:13" x14ac:dyDescent="0.25"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  <c r="M3630" s="4"/>
    </row>
    <row r="3631" spans="2:13" x14ac:dyDescent="0.25"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  <c r="M3631" s="4"/>
    </row>
    <row r="3632" spans="2:13" x14ac:dyDescent="0.25"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  <c r="M3632" s="4"/>
    </row>
    <row r="3633" spans="2:13" x14ac:dyDescent="0.25"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  <c r="M3633" s="4"/>
    </row>
    <row r="3634" spans="2:13" x14ac:dyDescent="0.25"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  <c r="M3634" s="4"/>
    </row>
    <row r="3635" spans="2:13" x14ac:dyDescent="0.25"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  <c r="M3635" s="4"/>
    </row>
    <row r="3636" spans="2:13" x14ac:dyDescent="0.25"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  <c r="M3636" s="4"/>
    </row>
    <row r="3637" spans="2:13" x14ac:dyDescent="0.25"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  <c r="M3637" s="4"/>
    </row>
    <row r="3638" spans="2:13" x14ac:dyDescent="0.25"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  <c r="M3638" s="4"/>
    </row>
    <row r="3639" spans="2:13" x14ac:dyDescent="0.25"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  <c r="M3639" s="4"/>
    </row>
    <row r="3640" spans="2:13" x14ac:dyDescent="0.25"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  <c r="M3640" s="4"/>
    </row>
    <row r="3641" spans="2:13" x14ac:dyDescent="0.25"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  <c r="M3641" s="4"/>
    </row>
    <row r="3642" spans="2:13" x14ac:dyDescent="0.25"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  <c r="M3642" s="4"/>
    </row>
    <row r="3643" spans="2:13" x14ac:dyDescent="0.25"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  <c r="M3643" s="4"/>
    </row>
    <row r="3644" spans="2:13" x14ac:dyDescent="0.25"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  <c r="M3644" s="4"/>
    </row>
    <row r="3645" spans="2:13" x14ac:dyDescent="0.25"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  <c r="M3645" s="4"/>
    </row>
    <row r="3646" spans="2:13" x14ac:dyDescent="0.25"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  <c r="M3646" s="4"/>
    </row>
    <row r="3647" spans="2:13" x14ac:dyDescent="0.25"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  <c r="M3647" s="4"/>
    </row>
    <row r="3648" spans="2:13" x14ac:dyDescent="0.25"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  <c r="M3648" s="4"/>
    </row>
    <row r="3649" spans="2:13" x14ac:dyDescent="0.25"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  <c r="M3649" s="4"/>
    </row>
    <row r="3650" spans="2:13" x14ac:dyDescent="0.25"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  <c r="M3650" s="4"/>
    </row>
    <row r="3651" spans="2:13" x14ac:dyDescent="0.25"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  <c r="M3651" s="4"/>
    </row>
    <row r="3652" spans="2:13" x14ac:dyDescent="0.25"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  <c r="M3652" s="4"/>
    </row>
    <row r="3653" spans="2:13" x14ac:dyDescent="0.25"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  <c r="M3653" s="4"/>
    </row>
    <row r="3654" spans="2:13" x14ac:dyDescent="0.25"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  <c r="M3654" s="4"/>
    </row>
    <row r="3655" spans="2:13" x14ac:dyDescent="0.25"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  <c r="M3655" s="4"/>
    </row>
    <row r="3656" spans="2:13" x14ac:dyDescent="0.25"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  <c r="M3656" s="4"/>
    </row>
    <row r="3657" spans="2:13" x14ac:dyDescent="0.25"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  <c r="M3657" s="4"/>
    </row>
    <row r="3658" spans="2:13" x14ac:dyDescent="0.25"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  <c r="M3658" s="4"/>
    </row>
    <row r="3659" spans="2:13" x14ac:dyDescent="0.25"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  <c r="M3659" s="4"/>
    </row>
    <row r="3660" spans="2:13" x14ac:dyDescent="0.25"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  <c r="M3660" s="4"/>
    </row>
    <row r="3661" spans="2:13" x14ac:dyDescent="0.25"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  <c r="M3661" s="4"/>
    </row>
    <row r="3662" spans="2:13" x14ac:dyDescent="0.25"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  <c r="M3662" s="4"/>
    </row>
    <row r="3663" spans="2:13" x14ac:dyDescent="0.25"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  <c r="M3663" s="4"/>
    </row>
    <row r="3664" spans="2:13" x14ac:dyDescent="0.25"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  <c r="M3664" s="4"/>
    </row>
    <row r="3665" spans="2:13" x14ac:dyDescent="0.25"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  <c r="M3665" s="4"/>
    </row>
    <row r="3666" spans="2:13" x14ac:dyDescent="0.25"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  <c r="M3666" s="4"/>
    </row>
    <row r="3667" spans="2:13" x14ac:dyDescent="0.25"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  <c r="M3667" s="4"/>
    </row>
    <row r="3668" spans="2:13" x14ac:dyDescent="0.25"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  <c r="M3668" s="4"/>
    </row>
    <row r="3669" spans="2:13" x14ac:dyDescent="0.25"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  <c r="M3669" s="4"/>
    </row>
    <row r="3670" spans="2:13" x14ac:dyDescent="0.25"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</row>
    <row r="3671" spans="2:13" x14ac:dyDescent="0.25"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  <c r="M3671" s="4"/>
    </row>
    <row r="3672" spans="2:13" x14ac:dyDescent="0.25"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  <c r="M3672" s="4"/>
    </row>
    <row r="3673" spans="2:13" x14ac:dyDescent="0.25"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  <c r="M3673" s="4"/>
    </row>
    <row r="3674" spans="2:13" x14ac:dyDescent="0.25"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  <c r="M3674" s="4"/>
    </row>
    <row r="3675" spans="2:13" x14ac:dyDescent="0.25"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  <c r="M3675" s="4"/>
    </row>
    <row r="3676" spans="2:13" x14ac:dyDescent="0.25"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  <c r="M3676" s="4"/>
    </row>
    <row r="3677" spans="2:13" x14ac:dyDescent="0.25"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  <c r="M3677" s="4"/>
    </row>
    <row r="3678" spans="2:13" x14ac:dyDescent="0.25"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  <c r="M3678" s="4"/>
    </row>
    <row r="3679" spans="2:13" x14ac:dyDescent="0.25"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  <c r="M3679" s="4"/>
    </row>
    <row r="3680" spans="2:13" x14ac:dyDescent="0.25"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  <c r="M3680" s="4"/>
    </row>
    <row r="3681" spans="2:13" x14ac:dyDescent="0.25"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  <c r="M3681" s="4"/>
    </row>
    <row r="3682" spans="2:13" x14ac:dyDescent="0.25"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  <c r="M3682" s="4"/>
    </row>
    <row r="3683" spans="2:13" x14ac:dyDescent="0.25"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  <c r="M3683" s="4"/>
    </row>
    <row r="3684" spans="2:13" x14ac:dyDescent="0.25"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  <c r="M3684" s="4"/>
    </row>
    <row r="3685" spans="2:13" x14ac:dyDescent="0.25"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  <c r="M3685" s="4"/>
    </row>
    <row r="3686" spans="2:13" x14ac:dyDescent="0.25"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  <c r="M3686" s="4"/>
    </row>
    <row r="3687" spans="2:13" x14ac:dyDescent="0.25"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  <c r="M3687" s="4"/>
    </row>
    <row r="3688" spans="2:13" x14ac:dyDescent="0.25"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  <c r="M3688" s="4"/>
    </row>
    <row r="3689" spans="2:13" x14ac:dyDescent="0.25"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  <c r="M3689" s="4"/>
    </row>
    <row r="3690" spans="2:13" x14ac:dyDescent="0.25"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  <c r="M3690" s="4"/>
    </row>
    <row r="3691" spans="2:13" x14ac:dyDescent="0.25"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  <c r="M3691" s="4"/>
    </row>
    <row r="3692" spans="2:13" x14ac:dyDescent="0.25"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  <c r="M3692" s="4"/>
    </row>
    <row r="3693" spans="2:13" x14ac:dyDescent="0.25"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  <c r="M3693" s="4"/>
    </row>
    <row r="3694" spans="2:13" x14ac:dyDescent="0.25"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  <c r="M3694" s="4"/>
    </row>
    <row r="3695" spans="2:13" x14ac:dyDescent="0.25"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  <c r="M3695" s="4"/>
    </row>
    <row r="3696" spans="2:13" x14ac:dyDescent="0.25"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</row>
    <row r="3697" spans="2:13" x14ac:dyDescent="0.25"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  <c r="M3697" s="4"/>
    </row>
    <row r="3698" spans="2:13" x14ac:dyDescent="0.25"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  <c r="M3698" s="4"/>
    </row>
    <row r="3699" spans="2:13" x14ac:dyDescent="0.25"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  <c r="M3699" s="4"/>
    </row>
    <row r="3700" spans="2:13" x14ac:dyDescent="0.25"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  <c r="M3700" s="4"/>
    </row>
    <row r="3701" spans="2:13" x14ac:dyDescent="0.25"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  <c r="M3701" s="4"/>
    </row>
    <row r="3702" spans="2:13" x14ac:dyDescent="0.25"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  <c r="M3702" s="4"/>
    </row>
    <row r="3703" spans="2:13" x14ac:dyDescent="0.25"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  <c r="M3703" s="4"/>
    </row>
    <row r="3704" spans="2:13" x14ac:dyDescent="0.25"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  <c r="M3704" s="4"/>
    </row>
    <row r="3705" spans="2:13" x14ac:dyDescent="0.25"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  <c r="M3705" s="4"/>
    </row>
    <row r="3706" spans="2:13" x14ac:dyDescent="0.25"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  <c r="M3706" s="4"/>
    </row>
    <row r="3707" spans="2:13" x14ac:dyDescent="0.25"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  <c r="M3707" s="4"/>
    </row>
    <row r="3708" spans="2:13" x14ac:dyDescent="0.25"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  <c r="M3708" s="4"/>
    </row>
    <row r="3709" spans="2:13" x14ac:dyDescent="0.25"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  <c r="M3709" s="4"/>
    </row>
    <row r="3710" spans="2:13" x14ac:dyDescent="0.25"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  <c r="M3710" s="4"/>
    </row>
    <row r="3711" spans="2:13" x14ac:dyDescent="0.25"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  <c r="M3711" s="4"/>
    </row>
    <row r="3712" spans="2:13" x14ac:dyDescent="0.25"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  <c r="M3712" s="4"/>
    </row>
    <row r="3713" spans="2:13" x14ac:dyDescent="0.25"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  <c r="M3713" s="4"/>
    </row>
    <row r="3714" spans="2:13" x14ac:dyDescent="0.25"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  <c r="M3714" s="4"/>
    </row>
    <row r="3715" spans="2:13" x14ac:dyDescent="0.25"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  <c r="M3715" s="4"/>
    </row>
    <row r="3716" spans="2:13" x14ac:dyDescent="0.25"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  <c r="M3716" s="4"/>
    </row>
    <row r="3717" spans="2:13" x14ac:dyDescent="0.25"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  <c r="M3717" s="4"/>
    </row>
    <row r="3718" spans="2:13" x14ac:dyDescent="0.25"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  <c r="M3718" s="4"/>
    </row>
    <row r="3719" spans="2:13" x14ac:dyDescent="0.25"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  <c r="M3719" s="4"/>
    </row>
    <row r="3720" spans="2:13" x14ac:dyDescent="0.25"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  <c r="M3720" s="4"/>
    </row>
    <row r="3721" spans="2:13" x14ac:dyDescent="0.25"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  <c r="M3721" s="4"/>
    </row>
    <row r="3722" spans="2:13" x14ac:dyDescent="0.25"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</row>
    <row r="3723" spans="2:13" x14ac:dyDescent="0.25"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  <c r="M3723" s="4"/>
    </row>
    <row r="3724" spans="2:13" x14ac:dyDescent="0.25"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  <c r="M3724" s="4"/>
    </row>
    <row r="3725" spans="2:13" x14ac:dyDescent="0.25"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  <c r="M3725" s="4"/>
    </row>
    <row r="3726" spans="2:13" x14ac:dyDescent="0.25"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  <c r="M3726" s="4"/>
    </row>
    <row r="3727" spans="2:13" x14ac:dyDescent="0.25"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  <c r="M3727" s="4"/>
    </row>
    <row r="3728" spans="2:13" x14ac:dyDescent="0.25"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  <c r="M3728" s="4"/>
    </row>
    <row r="3729" spans="2:13" x14ac:dyDescent="0.25"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  <c r="M3729" s="4"/>
    </row>
    <row r="3730" spans="2:13" x14ac:dyDescent="0.25"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  <c r="M3730" s="4"/>
    </row>
    <row r="3731" spans="2:13" x14ac:dyDescent="0.25"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  <c r="M3731" s="4"/>
    </row>
    <row r="3732" spans="2:13" x14ac:dyDescent="0.25"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  <c r="M3732" s="4"/>
    </row>
    <row r="3733" spans="2:13" x14ac:dyDescent="0.25"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  <c r="M3733" s="4"/>
    </row>
    <row r="3734" spans="2:13" x14ac:dyDescent="0.25"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  <c r="M3734" s="4"/>
    </row>
    <row r="3735" spans="2:13" x14ac:dyDescent="0.25"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  <c r="M3735" s="4"/>
    </row>
    <row r="3736" spans="2:13" x14ac:dyDescent="0.25"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  <c r="M3736" s="4"/>
    </row>
    <row r="3737" spans="2:13" x14ac:dyDescent="0.25"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  <c r="M3737" s="4"/>
    </row>
    <row r="3738" spans="2:13" x14ac:dyDescent="0.25"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  <c r="M3738" s="4"/>
    </row>
    <row r="3739" spans="2:13" x14ac:dyDescent="0.25"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  <c r="M3739" s="4"/>
    </row>
    <row r="3740" spans="2:13" x14ac:dyDescent="0.25"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  <c r="M3740" s="4"/>
    </row>
    <row r="3741" spans="2:13" x14ac:dyDescent="0.25"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  <c r="M3741" s="4"/>
    </row>
    <row r="3742" spans="2:13" x14ac:dyDescent="0.25"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  <c r="M3742" s="4"/>
    </row>
    <row r="3743" spans="2:13" x14ac:dyDescent="0.25"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  <c r="M3743" s="4"/>
    </row>
    <row r="3744" spans="2:13" x14ac:dyDescent="0.25"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  <c r="M3744" s="4"/>
    </row>
    <row r="3745" spans="2:13" x14ac:dyDescent="0.25"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  <c r="M3745" s="4"/>
    </row>
    <row r="3746" spans="2:13" x14ac:dyDescent="0.25"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  <c r="M3746" s="4"/>
    </row>
    <row r="3747" spans="2:13" x14ac:dyDescent="0.25"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  <c r="M3747" s="4"/>
    </row>
    <row r="3748" spans="2:13" x14ac:dyDescent="0.25"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  <c r="M3748" s="4"/>
    </row>
    <row r="3749" spans="2:13" x14ac:dyDescent="0.25"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  <c r="M3749" s="4"/>
    </row>
    <row r="3750" spans="2:13" x14ac:dyDescent="0.25"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  <c r="M3750" s="4"/>
    </row>
    <row r="3751" spans="2:13" x14ac:dyDescent="0.25"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  <c r="M3751" s="4"/>
    </row>
    <row r="3752" spans="2:13" x14ac:dyDescent="0.25"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  <c r="M3752" s="4"/>
    </row>
    <row r="3753" spans="2:13" x14ac:dyDescent="0.25"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  <c r="M3753" s="4"/>
    </row>
    <row r="3754" spans="2:13" x14ac:dyDescent="0.25"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  <c r="M3754" s="4"/>
    </row>
    <row r="3755" spans="2:13" x14ac:dyDescent="0.25"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  <c r="M3755" s="4"/>
    </row>
    <row r="3756" spans="2:13" x14ac:dyDescent="0.25"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  <c r="M3756" s="4"/>
    </row>
    <row r="3757" spans="2:13" x14ac:dyDescent="0.25"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  <c r="M3757" s="4"/>
    </row>
    <row r="3758" spans="2:13" x14ac:dyDescent="0.25"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  <c r="M3758" s="4"/>
    </row>
    <row r="3759" spans="2:13" x14ac:dyDescent="0.25"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  <c r="M3759" s="4"/>
    </row>
    <row r="3760" spans="2:13" x14ac:dyDescent="0.25"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  <c r="M3760" s="4"/>
    </row>
    <row r="3761" spans="2:13" x14ac:dyDescent="0.25"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  <c r="M3761" s="4"/>
    </row>
    <row r="3762" spans="2:13" x14ac:dyDescent="0.25"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  <c r="M3762" s="4"/>
    </row>
    <row r="3763" spans="2:13" x14ac:dyDescent="0.25"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  <c r="M3763" s="4"/>
    </row>
    <row r="3764" spans="2:13" x14ac:dyDescent="0.25"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  <c r="M3764" s="4"/>
    </row>
    <row r="3765" spans="2:13" x14ac:dyDescent="0.25"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  <c r="M3765" s="4"/>
    </row>
    <row r="3766" spans="2:13" x14ac:dyDescent="0.25"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  <c r="M3766" s="4"/>
    </row>
    <row r="3767" spans="2:13" x14ac:dyDescent="0.25"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  <c r="M3767" s="4"/>
    </row>
    <row r="3768" spans="2:13" x14ac:dyDescent="0.25"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  <c r="M3768" s="4"/>
    </row>
    <row r="3769" spans="2:13" x14ac:dyDescent="0.25"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  <c r="M3769" s="4"/>
    </row>
    <row r="3770" spans="2:13" x14ac:dyDescent="0.25"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  <c r="M3770" s="4"/>
    </row>
    <row r="3771" spans="2:13" x14ac:dyDescent="0.25"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  <c r="M3771" s="4"/>
    </row>
    <row r="3772" spans="2:13" x14ac:dyDescent="0.25"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  <c r="M3772" s="4"/>
    </row>
    <row r="3773" spans="2:13" x14ac:dyDescent="0.25"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  <c r="M3773" s="4"/>
    </row>
    <row r="3774" spans="2:13" x14ac:dyDescent="0.25"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  <c r="M3774" s="4"/>
    </row>
    <row r="3775" spans="2:13" x14ac:dyDescent="0.25"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  <c r="M3775" s="4"/>
    </row>
    <row r="3776" spans="2:13" x14ac:dyDescent="0.25"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  <c r="M3776" s="4"/>
    </row>
    <row r="3777" spans="2:13" x14ac:dyDescent="0.25"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  <c r="M3777" s="4"/>
    </row>
    <row r="3778" spans="2:13" x14ac:dyDescent="0.25"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  <c r="M3778" s="4"/>
    </row>
    <row r="3779" spans="2:13" x14ac:dyDescent="0.25"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  <c r="M3779" s="4"/>
    </row>
    <row r="3780" spans="2:13" x14ac:dyDescent="0.25"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  <c r="M3780" s="4"/>
    </row>
    <row r="3781" spans="2:13" x14ac:dyDescent="0.25"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  <c r="M3781" s="4"/>
    </row>
    <row r="3782" spans="2:13" x14ac:dyDescent="0.25"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  <c r="M3782" s="4"/>
    </row>
    <row r="3783" spans="2:13" x14ac:dyDescent="0.25"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  <c r="M3783" s="4"/>
    </row>
    <row r="3784" spans="2:13" x14ac:dyDescent="0.25"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  <c r="M3784" s="4"/>
    </row>
    <row r="3785" spans="2:13" x14ac:dyDescent="0.25"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  <c r="M3785" s="4"/>
    </row>
    <row r="3786" spans="2:13" x14ac:dyDescent="0.25"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  <c r="M3786" s="4"/>
    </row>
    <row r="3787" spans="2:13" x14ac:dyDescent="0.25"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  <c r="M3787" s="4"/>
    </row>
    <row r="3788" spans="2:13" x14ac:dyDescent="0.25"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  <c r="M3788" s="4"/>
    </row>
    <row r="3789" spans="2:13" x14ac:dyDescent="0.25"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  <c r="M3789" s="4"/>
    </row>
    <row r="3790" spans="2:13" x14ac:dyDescent="0.25"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  <c r="M3790" s="4"/>
    </row>
    <row r="3791" spans="2:13" x14ac:dyDescent="0.25"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  <c r="M3791" s="4"/>
    </row>
    <row r="3792" spans="2:13" x14ac:dyDescent="0.25"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  <c r="M3792" s="4"/>
    </row>
    <row r="3793" spans="2:13" x14ac:dyDescent="0.25"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  <c r="M3793" s="4"/>
    </row>
    <row r="3794" spans="2:13" x14ac:dyDescent="0.25"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  <c r="M3794" s="4"/>
    </row>
    <row r="3795" spans="2:13" x14ac:dyDescent="0.25"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  <c r="M3795" s="4"/>
    </row>
    <row r="3796" spans="2:13" x14ac:dyDescent="0.25"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  <c r="M3796" s="4"/>
    </row>
    <row r="3797" spans="2:13" x14ac:dyDescent="0.25"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  <c r="M3797" s="4"/>
    </row>
    <row r="3798" spans="2:13" x14ac:dyDescent="0.25"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  <c r="M3798" s="4"/>
    </row>
    <row r="3799" spans="2:13" x14ac:dyDescent="0.25"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  <c r="M3799" s="4"/>
    </row>
    <row r="3800" spans="2:13" x14ac:dyDescent="0.25"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  <c r="M3800" s="4"/>
    </row>
    <row r="3801" spans="2:13" x14ac:dyDescent="0.25"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  <c r="M3801" s="4"/>
    </row>
    <row r="3802" spans="2:13" x14ac:dyDescent="0.25"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  <c r="M3802" s="4"/>
    </row>
    <row r="3803" spans="2:13" x14ac:dyDescent="0.25"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  <c r="M3803" s="4"/>
    </row>
    <row r="3804" spans="2:13" x14ac:dyDescent="0.25"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  <c r="M3804" s="4"/>
    </row>
    <row r="3805" spans="2:13" x14ac:dyDescent="0.25"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  <c r="M3805" s="4"/>
    </row>
    <row r="3806" spans="2:13" x14ac:dyDescent="0.25"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  <c r="M3806" s="4"/>
    </row>
    <row r="3807" spans="2:13" x14ac:dyDescent="0.25"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  <c r="M3807" s="4"/>
    </row>
    <row r="3808" spans="2:13" x14ac:dyDescent="0.25"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  <c r="M3808" s="4"/>
    </row>
    <row r="3809" spans="2:13" x14ac:dyDescent="0.25"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  <c r="M3809" s="4"/>
    </row>
    <row r="3810" spans="2:13" x14ac:dyDescent="0.25"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  <c r="M3810" s="4"/>
    </row>
    <row r="3811" spans="2:13" x14ac:dyDescent="0.25"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  <c r="M3811" s="4"/>
    </row>
    <row r="3812" spans="2:13" x14ac:dyDescent="0.25"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  <c r="M3812" s="4"/>
    </row>
    <row r="3813" spans="2:13" x14ac:dyDescent="0.25"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  <c r="M3813" s="4"/>
    </row>
    <row r="3814" spans="2:13" x14ac:dyDescent="0.25"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  <c r="M3814" s="4"/>
    </row>
    <row r="3815" spans="2:13" x14ac:dyDescent="0.25"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  <c r="M3815" s="4"/>
    </row>
    <row r="3816" spans="2:13" x14ac:dyDescent="0.25"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  <c r="M3816" s="4"/>
    </row>
    <row r="3817" spans="2:13" x14ac:dyDescent="0.25"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  <c r="M3817" s="4"/>
    </row>
    <row r="3818" spans="2:13" x14ac:dyDescent="0.25"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  <c r="M3818" s="4"/>
    </row>
    <row r="3819" spans="2:13" x14ac:dyDescent="0.25"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  <c r="M3819" s="4"/>
    </row>
    <row r="3820" spans="2:13" x14ac:dyDescent="0.25"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  <c r="M3820" s="4"/>
    </row>
    <row r="3821" spans="2:13" x14ac:dyDescent="0.25"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  <c r="M3821" s="4"/>
    </row>
    <row r="3822" spans="2:13" x14ac:dyDescent="0.25"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  <c r="M3822" s="4"/>
    </row>
    <row r="3823" spans="2:13" x14ac:dyDescent="0.25"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  <c r="M3823" s="4"/>
    </row>
    <row r="3824" spans="2:13" x14ac:dyDescent="0.25"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  <c r="M3824" s="4"/>
    </row>
    <row r="3825" spans="2:13" x14ac:dyDescent="0.25"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  <c r="M3825" s="4"/>
    </row>
    <row r="3826" spans="2:13" x14ac:dyDescent="0.25"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  <c r="M3826" s="4"/>
    </row>
    <row r="3827" spans="2:13" x14ac:dyDescent="0.25"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  <c r="M3827" s="4"/>
    </row>
    <row r="3828" spans="2:13" x14ac:dyDescent="0.25"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  <c r="M3828" s="4"/>
    </row>
    <row r="3829" spans="2:13" x14ac:dyDescent="0.25"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  <c r="M3829" s="4"/>
    </row>
    <row r="3830" spans="2:13" x14ac:dyDescent="0.25"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  <c r="M3830" s="4"/>
    </row>
    <row r="3831" spans="2:13" x14ac:dyDescent="0.25"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  <c r="M3831" s="4"/>
    </row>
    <row r="3832" spans="2:13" x14ac:dyDescent="0.25"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  <c r="M3832" s="4"/>
    </row>
    <row r="3833" spans="2:13" x14ac:dyDescent="0.25"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  <c r="M3833" s="4"/>
    </row>
    <row r="3834" spans="2:13" x14ac:dyDescent="0.25"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  <c r="M3834" s="4"/>
    </row>
    <row r="3835" spans="2:13" x14ac:dyDescent="0.25"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  <c r="M3835" s="4"/>
    </row>
    <row r="3836" spans="2:13" x14ac:dyDescent="0.25"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  <c r="M3836" s="4"/>
    </row>
    <row r="3837" spans="2:13" x14ac:dyDescent="0.25"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  <c r="M3837" s="4"/>
    </row>
    <row r="3838" spans="2:13" x14ac:dyDescent="0.25"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  <c r="M3838" s="4"/>
    </row>
    <row r="3839" spans="2:13" x14ac:dyDescent="0.25"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  <c r="M3839" s="4"/>
    </row>
    <row r="3840" spans="2:13" x14ac:dyDescent="0.25"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  <c r="M3840" s="4"/>
    </row>
    <row r="3841" spans="2:13" x14ac:dyDescent="0.25"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  <c r="M3841" s="4"/>
    </row>
    <row r="3842" spans="2:13" x14ac:dyDescent="0.25"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  <c r="M3842" s="4"/>
    </row>
    <row r="3843" spans="2:13" x14ac:dyDescent="0.25"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  <c r="M3843" s="4"/>
    </row>
    <row r="3844" spans="2:13" x14ac:dyDescent="0.25"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  <c r="M3844" s="4"/>
    </row>
    <row r="3845" spans="2:13" x14ac:dyDescent="0.25"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  <c r="M3845" s="4"/>
    </row>
    <row r="3846" spans="2:13" x14ac:dyDescent="0.25"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  <c r="M3846" s="4"/>
    </row>
    <row r="3847" spans="2:13" x14ac:dyDescent="0.25"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  <c r="M3847" s="4"/>
    </row>
    <row r="3848" spans="2:13" x14ac:dyDescent="0.25"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  <c r="M3848" s="4"/>
    </row>
    <row r="3849" spans="2:13" x14ac:dyDescent="0.25"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  <c r="M3849" s="4"/>
    </row>
    <row r="3850" spans="2:13" x14ac:dyDescent="0.25"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  <c r="M3850" s="4"/>
    </row>
    <row r="3851" spans="2:13" x14ac:dyDescent="0.25"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  <c r="M3851" s="4"/>
    </row>
    <row r="3852" spans="2:13" x14ac:dyDescent="0.25"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  <c r="M3852" s="4"/>
    </row>
    <row r="3853" spans="2:13" x14ac:dyDescent="0.25"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  <c r="M3853" s="4"/>
    </row>
    <row r="3854" spans="2:13" x14ac:dyDescent="0.25"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  <c r="M3854" s="4"/>
    </row>
    <row r="3855" spans="2:13" x14ac:dyDescent="0.25"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  <c r="M3855" s="4"/>
    </row>
    <row r="3856" spans="2:13" x14ac:dyDescent="0.25"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  <c r="M3856" s="4"/>
    </row>
    <row r="3857" spans="2:13" x14ac:dyDescent="0.25"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  <c r="M3857" s="4"/>
    </row>
    <row r="3858" spans="2:13" x14ac:dyDescent="0.25"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  <c r="M3858" s="4"/>
    </row>
    <row r="3859" spans="2:13" x14ac:dyDescent="0.25"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  <c r="M3859" s="4"/>
    </row>
    <row r="3860" spans="2:13" x14ac:dyDescent="0.25"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  <c r="M3860" s="4"/>
    </row>
    <row r="3861" spans="2:13" x14ac:dyDescent="0.25"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  <c r="M3861" s="4"/>
    </row>
    <row r="3862" spans="2:13" x14ac:dyDescent="0.25"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  <c r="M3862" s="4"/>
    </row>
    <row r="3863" spans="2:13" x14ac:dyDescent="0.25"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  <c r="M3863" s="4"/>
    </row>
    <row r="3864" spans="2:13" x14ac:dyDescent="0.25"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  <c r="M3864" s="4"/>
    </row>
    <row r="3865" spans="2:13" x14ac:dyDescent="0.25"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  <c r="M3865" s="4"/>
    </row>
    <row r="3866" spans="2:13" x14ac:dyDescent="0.25"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  <c r="M3866" s="4"/>
    </row>
    <row r="3867" spans="2:13" x14ac:dyDescent="0.25"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  <c r="M3867" s="4"/>
    </row>
    <row r="3868" spans="2:13" x14ac:dyDescent="0.25"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  <c r="M3868" s="4"/>
    </row>
    <row r="3869" spans="2:13" x14ac:dyDescent="0.25"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  <c r="M3869" s="4"/>
    </row>
    <row r="3870" spans="2:13" x14ac:dyDescent="0.25"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  <c r="M3870" s="4"/>
    </row>
    <row r="3871" spans="2:13" x14ac:dyDescent="0.25"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  <c r="M3871" s="4"/>
    </row>
    <row r="3872" spans="2:13" x14ac:dyDescent="0.25"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  <c r="M3872" s="4"/>
    </row>
    <row r="3873" spans="2:13" x14ac:dyDescent="0.25"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  <c r="M3873" s="4"/>
    </row>
    <row r="3874" spans="2:13" x14ac:dyDescent="0.25"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  <c r="M3874" s="4"/>
    </row>
    <row r="3875" spans="2:13" x14ac:dyDescent="0.25"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  <c r="M3875" s="4"/>
    </row>
    <row r="3876" spans="2:13" x14ac:dyDescent="0.25"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  <c r="M3876" s="4"/>
    </row>
    <row r="3877" spans="2:13" x14ac:dyDescent="0.25"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  <c r="M3877" s="4"/>
    </row>
    <row r="3878" spans="2:13" x14ac:dyDescent="0.25"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  <c r="M3878" s="4"/>
    </row>
    <row r="3879" spans="2:13" x14ac:dyDescent="0.25"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  <c r="M3879" s="4"/>
    </row>
    <row r="3880" spans="2:13" x14ac:dyDescent="0.25"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  <c r="M3880" s="4"/>
    </row>
    <row r="3881" spans="2:13" x14ac:dyDescent="0.25"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  <c r="M3881" s="4"/>
    </row>
    <row r="3882" spans="2:13" x14ac:dyDescent="0.25"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  <c r="M3882" s="4"/>
    </row>
    <row r="3883" spans="2:13" x14ac:dyDescent="0.25"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  <c r="M3883" s="4"/>
    </row>
    <row r="3884" spans="2:13" x14ac:dyDescent="0.25"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  <c r="M3884" s="4"/>
    </row>
    <row r="3885" spans="2:13" x14ac:dyDescent="0.25"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  <c r="M3885" s="4"/>
    </row>
    <row r="3886" spans="2:13" x14ac:dyDescent="0.25"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  <c r="M3886" s="4"/>
    </row>
    <row r="3887" spans="2:13" x14ac:dyDescent="0.25"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  <c r="M3887" s="4"/>
    </row>
    <row r="3888" spans="2:13" x14ac:dyDescent="0.25"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  <c r="M3888" s="4"/>
    </row>
    <row r="3889" spans="2:13" x14ac:dyDescent="0.25"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  <c r="M3889" s="4"/>
    </row>
    <row r="3890" spans="2:13" x14ac:dyDescent="0.25"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  <c r="M3890" s="4"/>
    </row>
    <row r="3891" spans="2:13" x14ac:dyDescent="0.25"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  <c r="M3891" s="4"/>
    </row>
    <row r="3892" spans="2:13" x14ac:dyDescent="0.25"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  <c r="M3892" s="4"/>
    </row>
    <row r="3893" spans="2:13" x14ac:dyDescent="0.25"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  <c r="M3893" s="4"/>
    </row>
    <row r="3894" spans="2:13" x14ac:dyDescent="0.25"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  <c r="M3894" s="4"/>
    </row>
    <row r="3895" spans="2:13" x14ac:dyDescent="0.25"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  <c r="M3895" s="4"/>
    </row>
    <row r="3896" spans="2:13" x14ac:dyDescent="0.25"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  <c r="M3896" s="4"/>
    </row>
    <row r="3897" spans="2:13" x14ac:dyDescent="0.25"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  <c r="M3897" s="4"/>
    </row>
    <row r="3898" spans="2:13" x14ac:dyDescent="0.25"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  <c r="M3898" s="4"/>
    </row>
    <row r="3899" spans="2:13" x14ac:dyDescent="0.25"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  <c r="M3899" s="4"/>
    </row>
    <row r="3900" spans="2:13" x14ac:dyDescent="0.25"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  <c r="M3900" s="4"/>
    </row>
    <row r="3901" spans="2:13" x14ac:dyDescent="0.25"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  <c r="M3901" s="4"/>
    </row>
    <row r="3902" spans="2:13" x14ac:dyDescent="0.25"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  <c r="M3902" s="4"/>
    </row>
    <row r="3903" spans="2:13" x14ac:dyDescent="0.25"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  <c r="M3903" s="4"/>
    </row>
    <row r="3904" spans="2:13" x14ac:dyDescent="0.25"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  <c r="M3904" s="4"/>
    </row>
    <row r="3905" spans="2:13" x14ac:dyDescent="0.25"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  <c r="M3905" s="4"/>
    </row>
    <row r="3906" spans="2:13" x14ac:dyDescent="0.25"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  <c r="M3906" s="4"/>
    </row>
    <row r="3907" spans="2:13" x14ac:dyDescent="0.25"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  <c r="M3907" s="4"/>
    </row>
    <row r="3908" spans="2:13" x14ac:dyDescent="0.25"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  <c r="M3908" s="4"/>
    </row>
    <row r="3909" spans="2:13" x14ac:dyDescent="0.25"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  <c r="M3909" s="4"/>
    </row>
    <row r="3910" spans="2:13" x14ac:dyDescent="0.25"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  <c r="M3910" s="4"/>
    </row>
    <row r="3911" spans="2:13" x14ac:dyDescent="0.25"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  <c r="M3911" s="4"/>
    </row>
    <row r="3912" spans="2:13" x14ac:dyDescent="0.25"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  <c r="M3912" s="4"/>
    </row>
    <row r="3913" spans="2:13" x14ac:dyDescent="0.25"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  <c r="M3913" s="4"/>
    </row>
    <row r="3914" spans="2:13" x14ac:dyDescent="0.25"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  <c r="M3914" s="4"/>
    </row>
    <row r="3915" spans="2:13" x14ac:dyDescent="0.25"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  <c r="M3915" s="4"/>
    </row>
    <row r="3916" spans="2:13" x14ac:dyDescent="0.25"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  <c r="M3916" s="4"/>
    </row>
    <row r="3917" spans="2:13" x14ac:dyDescent="0.25"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  <c r="M3917" s="4"/>
    </row>
    <row r="3918" spans="2:13" x14ac:dyDescent="0.25"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  <c r="M3918" s="4"/>
    </row>
    <row r="3919" spans="2:13" x14ac:dyDescent="0.25"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  <c r="M3919" s="4"/>
    </row>
    <row r="3920" spans="2:13" x14ac:dyDescent="0.25"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  <c r="M3920" s="4"/>
    </row>
    <row r="3921" spans="2:13" x14ac:dyDescent="0.25"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  <c r="M3921" s="4"/>
    </row>
    <row r="3922" spans="2:13" x14ac:dyDescent="0.25"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  <c r="M3922" s="4"/>
    </row>
    <row r="3923" spans="2:13" x14ac:dyDescent="0.25"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  <c r="M3923" s="4"/>
    </row>
    <row r="3924" spans="2:13" x14ac:dyDescent="0.25"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  <c r="M3924" s="4"/>
    </row>
    <row r="3925" spans="2:13" x14ac:dyDescent="0.25"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  <c r="M3925" s="4"/>
    </row>
    <row r="3926" spans="2:13" x14ac:dyDescent="0.25"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  <c r="M3926" s="4"/>
    </row>
    <row r="3927" spans="2:13" x14ac:dyDescent="0.25"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  <c r="M3927" s="4"/>
    </row>
    <row r="3928" spans="2:13" x14ac:dyDescent="0.25"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  <c r="M3928" s="4"/>
    </row>
    <row r="3929" spans="2:13" x14ac:dyDescent="0.25"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  <c r="M3929" s="4"/>
    </row>
    <row r="3930" spans="2:13" x14ac:dyDescent="0.25"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  <c r="M3930" s="4"/>
    </row>
    <row r="3931" spans="2:13" x14ac:dyDescent="0.25"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  <c r="M3931" s="4"/>
    </row>
    <row r="3932" spans="2:13" x14ac:dyDescent="0.25"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  <c r="M3932" s="4"/>
    </row>
    <row r="3933" spans="2:13" x14ac:dyDescent="0.25"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  <c r="M3933" s="4"/>
    </row>
    <row r="3934" spans="2:13" x14ac:dyDescent="0.25"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  <c r="M3934" s="4"/>
    </row>
    <row r="3935" spans="2:13" x14ac:dyDescent="0.25"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  <c r="M3935" s="4"/>
    </row>
    <row r="3936" spans="2:13" x14ac:dyDescent="0.25"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  <c r="M3936" s="4"/>
    </row>
    <row r="3937" spans="2:13" x14ac:dyDescent="0.25"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  <c r="M3937" s="4"/>
    </row>
    <row r="3938" spans="2:13" x14ac:dyDescent="0.25"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  <c r="M3938" s="4"/>
    </row>
    <row r="3939" spans="2:13" x14ac:dyDescent="0.25"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  <c r="M3939" s="4"/>
    </row>
    <row r="3940" spans="2:13" x14ac:dyDescent="0.25"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  <c r="M3940" s="4"/>
    </row>
    <row r="3941" spans="2:13" x14ac:dyDescent="0.25"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  <c r="M3941" s="4"/>
    </row>
    <row r="3942" spans="2:13" x14ac:dyDescent="0.25"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  <c r="M3942" s="4"/>
    </row>
    <row r="3943" spans="2:13" x14ac:dyDescent="0.25"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  <c r="M3943" s="4"/>
    </row>
    <row r="3944" spans="2:13" x14ac:dyDescent="0.25"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  <c r="M3944" s="4"/>
    </row>
    <row r="3945" spans="2:13" x14ac:dyDescent="0.25"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  <c r="M3945" s="4"/>
    </row>
    <row r="3946" spans="2:13" x14ac:dyDescent="0.25"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  <c r="M3946" s="4"/>
    </row>
    <row r="3947" spans="2:13" x14ac:dyDescent="0.25"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  <c r="M3947" s="4"/>
    </row>
    <row r="3948" spans="2:13" x14ac:dyDescent="0.25"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  <c r="M3948" s="4"/>
    </row>
    <row r="3949" spans="2:13" x14ac:dyDescent="0.25"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  <c r="M3949" s="4"/>
    </row>
    <row r="3950" spans="2:13" x14ac:dyDescent="0.25"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  <c r="M3950" s="4"/>
    </row>
    <row r="3951" spans="2:13" x14ac:dyDescent="0.25"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  <c r="M3951" s="4"/>
    </row>
    <row r="3952" spans="2:13" x14ac:dyDescent="0.25"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  <c r="M3952" s="4"/>
    </row>
    <row r="3953" spans="2:13" x14ac:dyDescent="0.25"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  <c r="M3953" s="4"/>
    </row>
    <row r="3954" spans="2:13" x14ac:dyDescent="0.25"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  <c r="M3954" s="4"/>
    </row>
    <row r="3955" spans="2:13" x14ac:dyDescent="0.25"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  <c r="M3955" s="4"/>
    </row>
    <row r="3956" spans="2:13" x14ac:dyDescent="0.25"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  <c r="M3956" s="4"/>
    </row>
    <row r="3957" spans="2:13" x14ac:dyDescent="0.25"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  <c r="M3957" s="4"/>
    </row>
    <row r="3958" spans="2:13" x14ac:dyDescent="0.25"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  <c r="M3958" s="4"/>
    </row>
    <row r="3959" spans="2:13" x14ac:dyDescent="0.25"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  <c r="M3959" s="4"/>
    </row>
    <row r="3960" spans="2:13" x14ac:dyDescent="0.25"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  <c r="M3960" s="4"/>
    </row>
    <row r="3961" spans="2:13" x14ac:dyDescent="0.25"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  <c r="M3961" s="4"/>
    </row>
    <row r="3962" spans="2:13" x14ac:dyDescent="0.25"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  <c r="M3962" s="4"/>
    </row>
    <row r="3963" spans="2:13" x14ac:dyDescent="0.25"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  <c r="M3963" s="4"/>
    </row>
    <row r="3964" spans="2:13" x14ac:dyDescent="0.25"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  <c r="M3964" s="4"/>
    </row>
    <row r="3965" spans="2:13" x14ac:dyDescent="0.25"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  <c r="M3965" s="4"/>
    </row>
    <row r="3966" spans="2:13" x14ac:dyDescent="0.25"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  <c r="M3966" s="4"/>
    </row>
    <row r="3967" spans="2:13" x14ac:dyDescent="0.25"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  <c r="M3967" s="4"/>
    </row>
    <row r="3968" spans="2:13" x14ac:dyDescent="0.25"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  <c r="M3968" s="4"/>
    </row>
    <row r="3969" spans="2:13" x14ac:dyDescent="0.25"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  <c r="M3969" s="4"/>
    </row>
    <row r="3970" spans="2:13" x14ac:dyDescent="0.25"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  <c r="M3970" s="4"/>
    </row>
    <row r="3971" spans="2:13" x14ac:dyDescent="0.25"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  <c r="M3971" s="4"/>
    </row>
    <row r="3972" spans="2:13" x14ac:dyDescent="0.25"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  <c r="M3972" s="4"/>
    </row>
    <row r="3973" spans="2:13" x14ac:dyDescent="0.25"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  <c r="M3973" s="4"/>
    </row>
    <row r="3974" spans="2:13" x14ac:dyDescent="0.25"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  <c r="M3974" s="4"/>
    </row>
    <row r="3975" spans="2:13" x14ac:dyDescent="0.25"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  <c r="M3975" s="4"/>
    </row>
    <row r="3976" spans="2:13" x14ac:dyDescent="0.25"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  <c r="M3976" s="4"/>
    </row>
    <row r="3977" spans="2:13" x14ac:dyDescent="0.25"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  <c r="M3977" s="4"/>
    </row>
    <row r="3978" spans="2:13" x14ac:dyDescent="0.25"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  <c r="M3978" s="4"/>
    </row>
    <row r="3979" spans="2:13" x14ac:dyDescent="0.25"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  <c r="M3979" s="4"/>
    </row>
    <row r="3980" spans="2:13" x14ac:dyDescent="0.25"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  <c r="M3980" s="4"/>
    </row>
    <row r="3981" spans="2:13" x14ac:dyDescent="0.25"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  <c r="M3981" s="4"/>
    </row>
    <row r="3982" spans="2:13" x14ac:dyDescent="0.25"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  <c r="M3982" s="4"/>
    </row>
    <row r="3983" spans="2:13" x14ac:dyDescent="0.25"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  <c r="M3983" s="4"/>
    </row>
    <row r="3984" spans="2:13" x14ac:dyDescent="0.25"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  <c r="M3984" s="4"/>
    </row>
    <row r="3985" spans="2:13" x14ac:dyDescent="0.25"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  <c r="M3985" s="4"/>
    </row>
    <row r="3986" spans="2:13" x14ac:dyDescent="0.25"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  <c r="M3986" s="4"/>
    </row>
    <row r="3987" spans="2:13" x14ac:dyDescent="0.25"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  <c r="M3987" s="4"/>
    </row>
    <row r="3988" spans="2:13" x14ac:dyDescent="0.25"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  <c r="M3988" s="4"/>
    </row>
    <row r="3989" spans="2:13" x14ac:dyDescent="0.25"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  <c r="M3989" s="4"/>
    </row>
    <row r="3990" spans="2:13" x14ac:dyDescent="0.25"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  <c r="M3990" s="4"/>
    </row>
    <row r="3991" spans="2:13" x14ac:dyDescent="0.25"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  <c r="M3991" s="4"/>
    </row>
    <row r="3992" spans="2:13" x14ac:dyDescent="0.25"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  <c r="M3992" s="4"/>
    </row>
    <row r="3993" spans="2:13" x14ac:dyDescent="0.25"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  <c r="M3993" s="4"/>
    </row>
    <row r="3994" spans="2:13" x14ac:dyDescent="0.25"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  <c r="M3994" s="4"/>
    </row>
    <row r="3995" spans="2:13" x14ac:dyDescent="0.25"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  <c r="M3995" s="4"/>
    </row>
    <row r="3996" spans="2:13" x14ac:dyDescent="0.25"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  <c r="M3996" s="4"/>
    </row>
    <row r="3997" spans="2:13" x14ac:dyDescent="0.25"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  <c r="M3997" s="4"/>
    </row>
    <row r="3998" spans="2:13" x14ac:dyDescent="0.25"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  <c r="M3998" s="4"/>
    </row>
    <row r="3999" spans="2:13" x14ac:dyDescent="0.25"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  <c r="M3999" s="4"/>
    </row>
    <row r="4000" spans="2:13" x14ac:dyDescent="0.25"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  <c r="M4000" s="4"/>
    </row>
    <row r="4001" spans="2:13" x14ac:dyDescent="0.25"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  <c r="M4001" s="4"/>
    </row>
    <row r="4002" spans="2:13" x14ac:dyDescent="0.25"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  <c r="M4002" s="4"/>
    </row>
    <row r="4003" spans="2:13" x14ac:dyDescent="0.25"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  <c r="M4003" s="4"/>
    </row>
    <row r="4004" spans="2:13" x14ac:dyDescent="0.25"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  <c r="M4004" s="4"/>
    </row>
    <row r="4005" spans="2:13" x14ac:dyDescent="0.25"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  <c r="M4005" s="4"/>
    </row>
    <row r="4006" spans="2:13" x14ac:dyDescent="0.25"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  <c r="M4006" s="4"/>
    </row>
    <row r="4007" spans="2:13" x14ac:dyDescent="0.25"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  <c r="M4007" s="4"/>
    </row>
    <row r="4008" spans="2:13" x14ac:dyDescent="0.25"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  <c r="M4008" s="4"/>
    </row>
    <row r="4009" spans="2:13" x14ac:dyDescent="0.25"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  <c r="M4009" s="4"/>
    </row>
    <row r="4010" spans="2:13" x14ac:dyDescent="0.25"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  <c r="M4010" s="4"/>
    </row>
    <row r="4011" spans="2:13" x14ac:dyDescent="0.25"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  <c r="M4011" s="4"/>
    </row>
    <row r="4012" spans="2:13" x14ac:dyDescent="0.25"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  <c r="M4012" s="4"/>
    </row>
    <row r="4013" spans="2:13" x14ac:dyDescent="0.25"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  <c r="M4013" s="4"/>
    </row>
    <row r="4014" spans="2:13" x14ac:dyDescent="0.25"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  <c r="M4014" s="4"/>
    </row>
    <row r="4015" spans="2:13" x14ac:dyDescent="0.25"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  <c r="M4015" s="4"/>
    </row>
    <row r="4016" spans="2:13" x14ac:dyDescent="0.25"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  <c r="M4016" s="4"/>
    </row>
    <row r="4017" spans="2:13" x14ac:dyDescent="0.25"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  <c r="M4017" s="4"/>
    </row>
    <row r="4018" spans="2:13" x14ac:dyDescent="0.25"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  <c r="M4018" s="4"/>
    </row>
    <row r="4019" spans="2:13" x14ac:dyDescent="0.25"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  <c r="M4019" s="4"/>
    </row>
    <row r="4020" spans="2:13" x14ac:dyDescent="0.25"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  <c r="M4020" s="4"/>
    </row>
    <row r="4021" spans="2:13" x14ac:dyDescent="0.25"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  <c r="M4021" s="4"/>
    </row>
    <row r="4022" spans="2:13" x14ac:dyDescent="0.25"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  <c r="M4022" s="4"/>
    </row>
    <row r="4023" spans="2:13" x14ac:dyDescent="0.25"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  <c r="M4023" s="4"/>
    </row>
    <row r="4024" spans="2:13" x14ac:dyDescent="0.25"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  <c r="M4024" s="4"/>
    </row>
    <row r="4025" spans="2:13" x14ac:dyDescent="0.25"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  <c r="M4025" s="4"/>
    </row>
    <row r="4026" spans="2:13" x14ac:dyDescent="0.25"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  <c r="M4026" s="4"/>
    </row>
    <row r="4027" spans="2:13" x14ac:dyDescent="0.25"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  <c r="M4027" s="4"/>
    </row>
    <row r="4028" spans="2:13" x14ac:dyDescent="0.25"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  <c r="M4028" s="4"/>
    </row>
    <row r="4029" spans="2:13" x14ac:dyDescent="0.25"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  <c r="M4029" s="4"/>
    </row>
    <row r="4030" spans="2:13" x14ac:dyDescent="0.25"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  <c r="M4030" s="4"/>
    </row>
    <row r="4031" spans="2:13" x14ac:dyDescent="0.25"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  <c r="M4031" s="4"/>
    </row>
    <row r="4032" spans="2:13" x14ac:dyDescent="0.25"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  <c r="M4032" s="4"/>
    </row>
    <row r="4033" spans="2:13" x14ac:dyDescent="0.25"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  <c r="M4033" s="4"/>
    </row>
    <row r="4034" spans="2:13" x14ac:dyDescent="0.25"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  <c r="M4034" s="4"/>
    </row>
    <row r="4035" spans="2:13" x14ac:dyDescent="0.25"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  <c r="M4035" s="4"/>
    </row>
    <row r="4036" spans="2:13" x14ac:dyDescent="0.25"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  <c r="M4036" s="4"/>
    </row>
    <row r="4037" spans="2:13" x14ac:dyDescent="0.25"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  <c r="M4037" s="4"/>
    </row>
    <row r="4038" spans="2:13" x14ac:dyDescent="0.25"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  <c r="M4038" s="4"/>
    </row>
    <row r="4039" spans="2:13" x14ac:dyDescent="0.25"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  <c r="M4039" s="4"/>
    </row>
    <row r="4040" spans="2:13" x14ac:dyDescent="0.25"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  <c r="M4040" s="4"/>
    </row>
    <row r="4041" spans="2:13" x14ac:dyDescent="0.25"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  <c r="M4041" s="4"/>
    </row>
    <row r="4042" spans="2:13" x14ac:dyDescent="0.25"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  <c r="M4042" s="4"/>
    </row>
    <row r="4043" spans="2:13" x14ac:dyDescent="0.25"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  <c r="M4043" s="4"/>
    </row>
    <row r="4044" spans="2:13" x14ac:dyDescent="0.25"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  <c r="M4044" s="4"/>
    </row>
    <row r="4045" spans="2:13" x14ac:dyDescent="0.25"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  <c r="M4045" s="4"/>
    </row>
    <row r="4046" spans="2:13" x14ac:dyDescent="0.25"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  <c r="M4046" s="4"/>
    </row>
    <row r="4047" spans="2:13" x14ac:dyDescent="0.25"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  <c r="M4047" s="4"/>
    </row>
    <row r="4048" spans="2:13" x14ac:dyDescent="0.25"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  <c r="M4048" s="4"/>
    </row>
    <row r="4049" spans="2:13" x14ac:dyDescent="0.25"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  <c r="M4049" s="4"/>
    </row>
    <row r="4050" spans="2:13" x14ac:dyDescent="0.25"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  <c r="M4050" s="4"/>
    </row>
    <row r="4051" spans="2:13" x14ac:dyDescent="0.25"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  <c r="M4051" s="4"/>
    </row>
    <row r="4052" spans="2:13" x14ac:dyDescent="0.25"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  <c r="M4052" s="4"/>
    </row>
    <row r="4053" spans="2:13" x14ac:dyDescent="0.25"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  <c r="M4053" s="4"/>
    </row>
    <row r="4054" spans="2:13" x14ac:dyDescent="0.25"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  <c r="M4054" s="4"/>
    </row>
    <row r="4055" spans="2:13" x14ac:dyDescent="0.25"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  <c r="M4055" s="4"/>
    </row>
    <row r="4056" spans="2:13" x14ac:dyDescent="0.25"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  <c r="M4056" s="4"/>
    </row>
    <row r="4057" spans="2:13" x14ac:dyDescent="0.25"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  <c r="M4057" s="4"/>
    </row>
    <row r="4058" spans="2:13" x14ac:dyDescent="0.25"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  <c r="M4058" s="4"/>
    </row>
    <row r="4059" spans="2:13" x14ac:dyDescent="0.25"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  <c r="M4059" s="4"/>
    </row>
    <row r="4060" spans="2:13" x14ac:dyDescent="0.25"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  <c r="M4060" s="4"/>
    </row>
    <row r="4061" spans="2:13" x14ac:dyDescent="0.25"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  <c r="M4061" s="4"/>
    </row>
    <row r="4062" spans="2:13" x14ac:dyDescent="0.25"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  <c r="M4062" s="4"/>
    </row>
    <row r="4063" spans="2:13" x14ac:dyDescent="0.25"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  <c r="M4063" s="4"/>
    </row>
    <row r="4064" spans="2:13" x14ac:dyDescent="0.25"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  <c r="M4064" s="4"/>
    </row>
    <row r="4065" spans="2:13" x14ac:dyDescent="0.25"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  <c r="M4065" s="4"/>
    </row>
    <row r="4066" spans="2:13" x14ac:dyDescent="0.25"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  <c r="M4066" s="4"/>
    </row>
    <row r="4067" spans="2:13" x14ac:dyDescent="0.25"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  <c r="M4067" s="4"/>
    </row>
    <row r="4068" spans="2:13" x14ac:dyDescent="0.25"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  <c r="M4068" s="4"/>
    </row>
    <row r="4069" spans="2:13" x14ac:dyDescent="0.25"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  <c r="M4069" s="4"/>
    </row>
    <row r="4070" spans="2:13" x14ac:dyDescent="0.25"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  <c r="M4070" s="4"/>
    </row>
  </sheetData>
  <mergeCells count="15">
    <mergeCell ref="C3:F3"/>
    <mergeCell ref="G3:J3"/>
    <mergeCell ref="K3:N3"/>
    <mergeCell ref="B3:B5"/>
    <mergeCell ref="N4:N5"/>
    <mergeCell ref="E4:E5"/>
    <mergeCell ref="F4:F5"/>
    <mergeCell ref="D4:D5"/>
    <mergeCell ref="C4:C5"/>
    <mergeCell ref="G4:G5"/>
    <mergeCell ref="H4:H5"/>
    <mergeCell ref="I4:J4"/>
    <mergeCell ref="K4:K5"/>
    <mergeCell ref="L4:L5"/>
    <mergeCell ref="M4:M5"/>
  </mergeCells>
  <phoneticPr fontId="28" type="noConversion"/>
  <pageMargins left="0" right="0" top="0.15748031496062992" bottom="0.3937007874015748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LISA 1</vt:lpstr>
      <vt:lpstr>LISA3</vt:lpstr>
      <vt:lpstr>LISA4</vt:lpstr>
      <vt:lpstr>TABEL 1</vt:lpstr>
      <vt:lpstr>TABEL 3</vt:lpstr>
      <vt:lpstr>TABEL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Allikvee</dc:creator>
  <cp:lastModifiedBy>Maria Timofejeva</cp:lastModifiedBy>
  <cp:lastPrinted>2019-11-21T12:26:09Z</cp:lastPrinted>
  <dcterms:created xsi:type="dcterms:W3CDTF">2011-09-22T05:07:45Z</dcterms:created>
  <dcterms:modified xsi:type="dcterms:W3CDTF">2020-01-06T07:30:37Z</dcterms:modified>
</cp:coreProperties>
</file>