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240" windowWidth="17835" windowHeight="8655" activeTab="6"/>
  </bookViews>
  <sheets>
    <sheet name="Lisa 2" sheetId="2" r:id="rId1"/>
    <sheet name="Lisa 5" sheetId="5" r:id="rId2"/>
    <sheet name="sissetulek. investegevTabl N4" sheetId="3" r:id="rId3"/>
    <sheet name="Tabl. N 5" sheetId="7" r:id="rId4"/>
    <sheet name="Tabel N 6" sheetId="6" r:id="rId5"/>
    <sheet name="Sheet1" sheetId="8" state="hidden" r:id="rId6"/>
    <sheet name="Lisa 6" sheetId="9" r:id="rId7"/>
  </sheets>
  <calcPr calcId="125725"/>
</workbook>
</file>

<file path=xl/calcChain.xml><?xml version="1.0" encoding="utf-8"?>
<calcChain xmlns="http://schemas.openxmlformats.org/spreadsheetml/2006/main">
  <c r="D7" i="6"/>
  <c r="J35" i="9"/>
  <c r="J33"/>
  <c r="J53"/>
  <c r="J43"/>
  <c r="J57" l="1"/>
  <c r="J51"/>
  <c r="G14" i="3"/>
  <c r="G15"/>
  <c r="J56" i="9"/>
  <c r="G91" i="2"/>
  <c r="F38"/>
  <c r="E38"/>
  <c r="G39"/>
  <c r="G87"/>
  <c r="G82"/>
  <c r="G60"/>
  <c r="G59"/>
  <c r="G58"/>
  <c r="G8" i="3" l="1"/>
  <c r="G62" i="2"/>
  <c r="G61"/>
  <c r="F53"/>
  <c r="E53"/>
  <c r="G57"/>
  <c r="G56"/>
  <c r="G54"/>
  <c r="C8" i="6"/>
  <c r="C9" s="1"/>
  <c r="J47" i="9" l="1"/>
  <c r="J55"/>
  <c r="J46"/>
  <c r="J44"/>
  <c r="J45"/>
  <c r="J41"/>
  <c r="J40"/>
  <c r="J39"/>
  <c r="J34"/>
  <c r="J32"/>
  <c r="J31"/>
  <c r="G21" i="3" l="1"/>
  <c r="G20"/>
  <c r="G18"/>
  <c r="G12"/>
  <c r="G16"/>
  <c r="G71" i="2"/>
  <c r="G73"/>
  <c r="J28" i="9"/>
  <c r="J64"/>
  <c r="D30" i="6"/>
  <c r="D31"/>
  <c r="D32"/>
  <c r="D33"/>
  <c r="D34"/>
  <c r="D35"/>
  <c r="D29"/>
  <c r="D24"/>
  <c r="D20"/>
  <c r="D21"/>
  <c r="D19"/>
  <c r="D6"/>
  <c r="D10" s="1"/>
  <c r="D11" s="1"/>
  <c r="C22"/>
  <c r="C18"/>
  <c r="C11"/>
  <c r="E16" i="7"/>
  <c r="E15"/>
  <c r="E9"/>
  <c r="E10"/>
  <c r="E11"/>
  <c r="E12"/>
  <c r="E13"/>
  <c r="D14"/>
  <c r="D8"/>
  <c r="I16" i="5"/>
  <c r="I15"/>
  <c r="I12"/>
  <c r="I13"/>
  <c r="I11"/>
  <c r="G9" i="3"/>
  <c r="G7"/>
  <c r="F11"/>
  <c r="F9"/>
  <c r="F7"/>
  <c r="H14" i="5"/>
  <c r="H10"/>
  <c r="G41" i="2"/>
  <c r="G42"/>
  <c r="G43"/>
  <c r="G44"/>
  <c r="G45"/>
  <c r="G46"/>
  <c r="G47"/>
  <c r="G48"/>
  <c r="G49"/>
  <c r="G50"/>
  <c r="G51"/>
  <c r="G52"/>
  <c r="G53"/>
  <c r="G40"/>
  <c r="G38" s="1"/>
  <c r="G37"/>
  <c r="G31"/>
  <c r="G32"/>
  <c r="G33"/>
  <c r="G30"/>
  <c r="G21"/>
  <c r="G22"/>
  <c r="G23"/>
  <c r="G24"/>
  <c r="G25"/>
  <c r="G26"/>
  <c r="G27"/>
  <c r="G28"/>
  <c r="G20"/>
  <c r="G18"/>
  <c r="G15"/>
  <c r="G16"/>
  <c r="G17"/>
  <c r="G11"/>
  <c r="G12"/>
  <c r="G10"/>
  <c r="G81"/>
  <c r="G80"/>
  <c r="G79"/>
  <c r="G78"/>
  <c r="G77"/>
  <c r="G76"/>
  <c r="G75"/>
  <c r="G74"/>
  <c r="G65"/>
  <c r="G66"/>
  <c r="G67"/>
  <c r="G64"/>
  <c r="G90"/>
  <c r="G92"/>
  <c r="G93"/>
  <c r="G94"/>
  <c r="G95"/>
  <c r="G83"/>
  <c r="G84"/>
  <c r="G85"/>
  <c r="G86"/>
  <c r="G88"/>
  <c r="F89"/>
  <c r="F69"/>
  <c r="F36"/>
  <c r="F35" s="1"/>
  <c r="F29"/>
  <c r="F19"/>
  <c r="F9"/>
  <c r="E89"/>
  <c r="E69"/>
  <c r="E29"/>
  <c r="E19"/>
  <c r="E14"/>
  <c r="G14" s="1"/>
  <c r="E9"/>
  <c r="J65" i="9"/>
  <c r="E11" i="3"/>
  <c r="J48" i="9"/>
  <c r="E7" i="3"/>
  <c r="D22" i="6" l="1"/>
  <c r="E36" i="2"/>
  <c r="E35" s="1"/>
  <c r="F68"/>
  <c r="E68"/>
  <c r="E63" s="1"/>
  <c r="G89"/>
  <c r="I14" i="5"/>
  <c r="E8" i="7"/>
  <c r="E14"/>
  <c r="H9" i="5"/>
  <c r="I10"/>
  <c r="I9" s="1"/>
  <c r="G19" i="2"/>
  <c r="G29"/>
  <c r="G11" i="3"/>
  <c r="G6" s="1"/>
  <c r="D8" i="6"/>
  <c r="D9" s="1"/>
  <c r="G69" i="2"/>
  <c r="C14" i="6"/>
  <c r="C13" s="1"/>
  <c r="C12" s="1"/>
  <c r="C36" s="1"/>
  <c r="C37" s="1"/>
  <c r="D7" i="7"/>
  <c r="F6" i="3"/>
  <c r="G36" i="2"/>
  <c r="G35" s="1"/>
  <c r="G9"/>
  <c r="E13"/>
  <c r="F13"/>
  <c r="F63" l="1"/>
  <c r="F34" s="1"/>
  <c r="F8" s="1"/>
  <c r="E34"/>
  <c r="E8" s="1"/>
  <c r="G68"/>
  <c r="E7" i="7"/>
  <c r="G13" i="2"/>
  <c r="C38" i="6"/>
  <c r="G63" i="2" l="1"/>
  <c r="G34" s="1"/>
  <c r="G8" s="1"/>
  <c r="J52" i="9"/>
  <c r="J54"/>
  <c r="J36"/>
  <c r="J37"/>
  <c r="J38"/>
  <c r="E66"/>
  <c r="J26"/>
  <c r="J25"/>
  <c r="J24"/>
  <c r="J23"/>
  <c r="J19"/>
  <c r="J20"/>
  <c r="J42" l="1"/>
  <c r="J30"/>
  <c r="G66"/>
  <c r="D25" i="6" l="1"/>
  <c r="D26"/>
  <c r="D17"/>
  <c r="D16"/>
  <c r="D18" s="1"/>
  <c r="E9" i="3"/>
  <c r="J18" i="9"/>
  <c r="J27"/>
  <c r="J22"/>
  <c r="J50"/>
  <c r="J29"/>
  <c r="D27" i="6" l="1"/>
  <c r="D14" s="1"/>
  <c r="D13" s="1"/>
  <c r="D12" s="1"/>
  <c r="D38" s="1"/>
  <c r="E6" i="3"/>
  <c r="D36" i="6" l="1"/>
  <c r="D37" s="1"/>
  <c r="J49" i="9"/>
  <c r="I66"/>
  <c r="H66"/>
  <c r="F66"/>
  <c r="D66"/>
  <c r="C66"/>
  <c r="B66"/>
  <c r="J63"/>
  <c r="J62"/>
  <c r="J61"/>
  <c r="J60"/>
  <c r="J59"/>
  <c r="J58"/>
  <c r="J21"/>
  <c r="J17"/>
  <c r="J16"/>
  <c r="J15"/>
  <c r="J14"/>
  <c r="J13"/>
  <c r="J12"/>
  <c r="J11"/>
  <c r="J10"/>
  <c r="J68" l="1"/>
  <c r="J67"/>
  <c r="J66"/>
  <c r="C8" i="7"/>
  <c r="G10" i="5"/>
  <c r="B27" i="6"/>
  <c r="B22"/>
  <c r="B18"/>
  <c r="B10"/>
  <c r="B11" s="1"/>
  <c r="B8"/>
  <c r="B9" s="1"/>
  <c r="J70" i="9" l="1"/>
  <c r="B14" i="6"/>
  <c r="B13" s="1"/>
  <c r="B12" l="1"/>
  <c r="B38" s="1"/>
  <c r="B36" l="1"/>
  <c r="B37" s="1"/>
  <c r="C14" i="7"/>
  <c r="C7" l="1"/>
  <c r="G14" i="5"/>
  <c r="G9" s="1"/>
</calcChain>
</file>

<file path=xl/comments1.xml><?xml version="1.0" encoding="utf-8"?>
<comments xmlns="http://schemas.openxmlformats.org/spreadsheetml/2006/main">
  <authors>
    <author>Valentina Satsuta</author>
  </authors>
  <commentList>
    <comment ref="F86" authorId="0">
      <text>
        <r>
          <rPr>
            <b/>
            <sz val="9"/>
            <color indexed="81"/>
            <rFont val="Tahoma"/>
            <charset val="1"/>
          </rPr>
          <t>Valentina Satsuta:</t>
        </r>
        <r>
          <rPr>
            <sz val="9"/>
            <color indexed="81"/>
            <rFont val="Tahoma"/>
            <charset val="1"/>
          </rPr>
          <t xml:space="preserve">
12,990  0,861
</t>
        </r>
      </text>
    </comment>
  </commentList>
</comments>
</file>

<file path=xl/sharedStrings.xml><?xml version="1.0" encoding="utf-8"?>
<sst xmlns="http://schemas.openxmlformats.org/spreadsheetml/2006/main" count="289" uniqueCount="244">
  <si>
    <t>Maksutulud</t>
  </si>
  <si>
    <t>Füüsilise isiku tulumaks</t>
  </si>
  <si>
    <t>Maamaks</t>
  </si>
  <si>
    <t>Reklaamimaks</t>
  </si>
  <si>
    <t>Tulud kaupade ja teenuste müügist</t>
  </si>
  <si>
    <t>Riigilõiv</t>
  </si>
  <si>
    <t>Riigilõiv kasutusloa väljastamise eest</t>
  </si>
  <si>
    <t>Riigilõiv ehituslubade eest</t>
  </si>
  <si>
    <t>Haridusasutuste majandustegevusest</t>
  </si>
  <si>
    <t>Kultuuriasutuste majandustegevusest</t>
  </si>
  <si>
    <t>Sotsiaalasutuste majandustegevusest</t>
  </si>
  <si>
    <t>Kaupade ja teenuste müük</t>
  </si>
  <si>
    <t>Tasandusfond (lg 1)</t>
  </si>
  <si>
    <t xml:space="preserve">       Toimetulekutoetus</t>
  </si>
  <si>
    <t>Laekumine vee erikasutusest</t>
  </si>
  <si>
    <t>Trahvid</t>
  </si>
  <si>
    <t xml:space="preserve">   Toetused riigilt ja riigiasutustelt</t>
  </si>
  <si>
    <t xml:space="preserve">Eelpool nimetamata muud tulud </t>
  </si>
  <si>
    <t>Haridusasutuste majandustegevusest (kohatasu)</t>
  </si>
  <si>
    <t>Spordi- ja puhkeasutuste majandustegevusest</t>
  </si>
  <si>
    <t>Majandus- ja Kommunikatsiooniministeerium (transporditoetuseks)</t>
  </si>
  <si>
    <t>Materiaalsete ja immateriaalsete varade müük</t>
  </si>
  <si>
    <t>Rajatiste ja hoonete müük</t>
  </si>
  <si>
    <t xml:space="preserve">Finantstulud </t>
  </si>
  <si>
    <t>Intressi- ja viivisetulud hoiustelt</t>
  </si>
  <si>
    <t>Põhivara soetuseks saadav sihtfinantseerimine</t>
  </si>
  <si>
    <t>Valentina Satsuta</t>
  </si>
  <si>
    <t>KOKKU</t>
  </si>
  <si>
    <t>PÕHITEGEVUSE KULUD</t>
  </si>
  <si>
    <t>PÕHITEGEVUSE TULUD</t>
  </si>
  <si>
    <t>PÕHITEGEVUSE TULEM</t>
  </si>
  <si>
    <t>KUUEKORDNE PÕHITEGEVUSE  TULEM</t>
  </si>
  <si>
    <t xml:space="preserve">60% PÕHITEGEVUSE  TULUDEST </t>
  </si>
  <si>
    <t>NETOVÕLAKOORMUSE ÜLEMMÄÄR</t>
  </si>
  <si>
    <t>Netovõlakoormus</t>
  </si>
  <si>
    <t>NETOVÕLAKOORMUS</t>
  </si>
  <si>
    <t>Vaba netovõlakoormus (eurodes)</t>
  </si>
  <si>
    <t>Tunnus</t>
  </si>
  <si>
    <t>Finantseerimistegevus kokku:</t>
  </si>
  <si>
    <t>20.5</t>
  </si>
  <si>
    <t>2081.5.8</t>
  </si>
  <si>
    <t>Laenude võtmine muudelt residentidelt</t>
  </si>
  <si>
    <t>2081.5.8.</t>
  </si>
  <si>
    <t>20.6.</t>
  </si>
  <si>
    <t>2081.6.8</t>
  </si>
  <si>
    <t xml:space="preserve">Võetud laenude tagastamine muudele residentidele </t>
  </si>
  <si>
    <t xml:space="preserve">FINANTSEERIMISTEHINGUD </t>
  </si>
  <si>
    <t xml:space="preserve">2081.5.9. </t>
  </si>
  <si>
    <t>Välislaenude võtmine</t>
  </si>
  <si>
    <t>Võetud laenude tagasimaksmine muudele residentidele</t>
  </si>
  <si>
    <t>Laenude võtmine muudelt residentidelt sildfinantseerimiseks</t>
  </si>
  <si>
    <t xml:space="preserve">Üüri- ja renditulud varadelt </t>
  </si>
  <si>
    <t>Üüri- ja renditulud varadelt (sotsiaalmaja)</t>
  </si>
  <si>
    <t>3502.9</t>
  </si>
  <si>
    <t>(tuhandetes eurodes)</t>
  </si>
  <si>
    <t>Muud tulud</t>
  </si>
  <si>
    <t>Riigihanke tagatistasu</t>
  </si>
  <si>
    <t>2081</t>
  </si>
  <si>
    <t>Kultuuriministeerium (keskraamatukogu finantseerimiseks)</t>
  </si>
  <si>
    <t>Sotsiaalasutuste majandustegevusest (erivajadustega inimestele)</t>
  </si>
  <si>
    <t>Maaelumajandusministeerium (koolipiimatoetus)</t>
  </si>
  <si>
    <t>Toetused  valitsussektorisse kuuluvatelt  av.-õiguslikelt jur.-telt isikutelt</t>
  </si>
  <si>
    <t>Toetused muudelt residentidelt</t>
  </si>
  <si>
    <t>Kultuuriministeerium (projekti toetuseks)</t>
  </si>
  <si>
    <t xml:space="preserve">SISSETULEKUD INVESTEERIMISTEGEVUS KOKKU </t>
  </si>
  <si>
    <t>Vabariigi Valitsus, sh</t>
  </si>
  <si>
    <t>Toetused kohaliku omavalitsuse üksustelt</t>
  </si>
  <si>
    <t>Riina Ivanova</t>
  </si>
  <si>
    <t>volikogu esimees</t>
  </si>
  <si>
    <t>Toetusfond (lg 2)</t>
  </si>
  <si>
    <t>eelarve peaspetsialist</t>
  </si>
  <si>
    <t>Laenude võtmine muudelt residentidelt (spordi- ja vabaaja linnaku rajamiseks)</t>
  </si>
  <si>
    <t>Laenude võtmine muudelt residentidelt (lasteaedade renoveerimiseks)</t>
  </si>
  <si>
    <t xml:space="preserve">      Saadud ettemaksud</t>
  </si>
  <si>
    <t>Netovõlakoormus (Netovõlakoormus / põhitegevusetulud) (%)</t>
  </si>
  <si>
    <t>Haridus- ja Teadusministeerium (hariduse korraldamiseks                                                 Viru Vanglas)</t>
  </si>
  <si>
    <t>Põhitegevuse tulud kokku</t>
  </si>
  <si>
    <t xml:space="preserve">       Sotsiaaltoetuste ja -teenuste  osutamise toetus</t>
  </si>
  <si>
    <t xml:space="preserve">       Vajaduspõhine peretoetus</t>
  </si>
  <si>
    <t xml:space="preserve">       Kohalike teede hoiu toetus</t>
  </si>
  <si>
    <t xml:space="preserve">Riigihanke tagatisraha </t>
  </si>
  <si>
    <t xml:space="preserve">      Võetavad laenud </t>
  </si>
  <si>
    <t xml:space="preserve">      Tagastatavad laenud </t>
  </si>
  <si>
    <t xml:space="preserve">      Tagastav sildfinantseerimise  laen </t>
  </si>
  <si>
    <t xml:space="preserve">      Tagastav laen refinantseerimise arvelt </t>
  </si>
  <si>
    <t xml:space="preserve">       SILDFINANTSEERIMISE LAEN </t>
  </si>
  <si>
    <t>Riighanke tagatistasu</t>
  </si>
  <si>
    <t>Muud kaupade ja teenuste müük</t>
  </si>
  <si>
    <t xml:space="preserve">Haridus- ja Teadusministeerium ( projektide toetusteks) </t>
  </si>
  <si>
    <t xml:space="preserve">      Muud pikaajalised võlad </t>
  </si>
  <si>
    <t>Kohtla-Järve Linnavolikogu</t>
  </si>
  <si>
    <t>Võlakohustised sh</t>
  </si>
  <si>
    <t xml:space="preserve">      Laenukohustised</t>
  </si>
  <si>
    <t>KOHUSTISTE SUURENEMINE</t>
  </si>
  <si>
    <t>KOHUSTISTE VÄHENEMINE</t>
  </si>
  <si>
    <t>Kohustiste võtmine</t>
  </si>
  <si>
    <t>Kohustiste tagastamine</t>
  </si>
  <si>
    <t xml:space="preserve">       Koolieelsete lasteasutuste toetus</t>
  </si>
  <si>
    <t xml:space="preserve">       Huvitegevuse toetus</t>
  </si>
  <si>
    <t xml:space="preserve">       Raske ja sügava puudega laste hoiu teenuse toetus</t>
  </si>
  <si>
    <t>Sotsiaalministeerium (vanemlusprogrammi "Imelised aastad" toetamiseks)</t>
  </si>
  <si>
    <t>Toetused mitteresidentidelt (projekt Baltic Smart Areas for the 21 st century")</t>
  </si>
  <si>
    <t xml:space="preserve">       Matusetoetus</t>
  </si>
  <si>
    <t>Ehitisregistri toimingute riigilõiv</t>
  </si>
  <si>
    <t>Muud riigilõivud</t>
  </si>
  <si>
    <t xml:space="preserve">       Asendushooldus</t>
  </si>
  <si>
    <t>Laenude võtmine muudelt residentidelt (Ahtme Kunstide Kooli renoveerimiseks)</t>
  </si>
  <si>
    <t>Haridus- ja Teadusministeerium (3-7. a lastele eesti keele õppe läbiviimiseks)</t>
  </si>
  <si>
    <t>Toimetulekutoetus</t>
  </si>
  <si>
    <t>Sotsiaaltoetuste ning- teenuste  osutamise toetus</t>
  </si>
  <si>
    <t>Puudega laste hooldajatoetus</t>
  </si>
  <si>
    <t>Toetus sügava puudega lastele</t>
  </si>
  <si>
    <t>Igapäevaelu toetamiseks</t>
  </si>
  <si>
    <t>Eraldis koolilõuna toetuseks</t>
  </si>
  <si>
    <t>Hitsa arvutiostuleping</t>
  </si>
  <si>
    <t>Kesklinna põhikooli renoveerimiseks</t>
  </si>
  <si>
    <t>Ahtme lo keskuse väljakujundamiseks</t>
  </si>
  <si>
    <t>Haridusasutused</t>
  </si>
  <si>
    <t>Kultuuriasutused</t>
  </si>
  <si>
    <t>Sotsiaalasutused</t>
  </si>
  <si>
    <t>Spordi- ja puhkeasutused</t>
  </si>
  <si>
    <t>Linnavalitsus</t>
  </si>
  <si>
    <t>Eraldised madala lävega keskuse opereerimiseks (Tervise Arengu Instituut)</t>
  </si>
  <si>
    <t>sh investeerimistegevus</t>
  </si>
  <si>
    <t xml:space="preserve">       Vahendid koolilõuna toetus</t>
  </si>
  <si>
    <t xml:space="preserve">       Tõhustatud ja eritoega laste õppe tegevuskulu toetus</t>
  </si>
  <si>
    <t>Laekumised õiguste müügist</t>
  </si>
  <si>
    <t>Teede renoveerimiseks</t>
  </si>
  <si>
    <t>Tammiku Põhikooli renoveerimiseks</t>
  </si>
  <si>
    <t xml:space="preserve">     Riigihanke tagatistasu</t>
  </si>
  <si>
    <t xml:space="preserve">       Rahvastikutoimingute kulude hüvitis</t>
  </si>
  <si>
    <t>Lisa 6</t>
  </si>
  <si>
    <t>määruse nr     juurde</t>
  </si>
  <si>
    <t xml:space="preserve">  Riigieelarve</t>
  </si>
  <si>
    <t>Kohalik</t>
  </si>
  <si>
    <t>Laen</t>
  </si>
  <si>
    <t>Sihtfinants-eerimine</t>
  </si>
  <si>
    <t>Tulud majandustegevusest</t>
  </si>
  <si>
    <t>Põhivarad</t>
  </si>
  <si>
    <t>Põhi-tegevuskulud</t>
  </si>
  <si>
    <t>Põhivara</t>
  </si>
  <si>
    <t>Kokku</t>
  </si>
  <si>
    <t>Allikad</t>
  </si>
  <si>
    <t>Kulu liik</t>
  </si>
  <si>
    <t>eelarve</t>
  </si>
  <si>
    <t>Põhi-tegevuse kulud</t>
  </si>
  <si>
    <t>Sotsiaalministeerium (Noorte tugisüsteemi arendamiseks ja teistimiseks)</t>
  </si>
  <si>
    <t>Üleriigilise tähtsusega maardlate kaevandamisõiguse tasu</t>
  </si>
  <si>
    <t>Tasu üleriigilise tähtsusega maardlastest väljapumbatud vee erikasutusest</t>
  </si>
  <si>
    <t>3502.00.09</t>
  </si>
  <si>
    <t>3502.00.07</t>
  </si>
  <si>
    <t>Kasutusrendikohustised (üle-ühe-aastase perioodiga)</t>
  </si>
  <si>
    <t>Toetused mitteresidentidelt (projekt Keskkonnasõbralike maa-aluste lahenduste kasutamine tahkete jäätmete kogumiseks kohalikus omavalitsuses)</t>
  </si>
  <si>
    <t xml:space="preserve">      Refinantseerimise laen </t>
  </si>
  <si>
    <t>Toetused mitteresidentidelt (projekt Kohalike toodete ja teenuste turustamise soodustamine)</t>
  </si>
  <si>
    <t>Põhi-tegevuse-kulud</t>
  </si>
  <si>
    <t>Toetus huvihariduse ja huvitegevuse kättesaadavuse tagamiseks (kuultuuri - ja vabaaja asutustel)</t>
  </si>
  <si>
    <t>RE matusetoetus</t>
  </si>
  <si>
    <t>RE Asenduskoduteenused</t>
  </si>
  <si>
    <t>Eraldised  õppevahenditeks, töötasuks , koolituseks (SA INNOVE, HTM eraldised)</t>
  </si>
  <si>
    <t>Lasteaia Rukkilill renoveerimiseks</t>
  </si>
  <si>
    <t>Korteriühistu toetus</t>
  </si>
  <si>
    <t>Lasteaia Aljonuśka renoveerimiseks</t>
  </si>
  <si>
    <t xml:space="preserve">VABAJÄÄK </t>
  </si>
  <si>
    <t>Tagastamisele kuuluvad saadud ettemaksed</t>
  </si>
  <si>
    <t>Toetuse maksmise kohustised</t>
  </si>
  <si>
    <t>Vanurite Hooldekodu pensionäride hoiuste raha</t>
  </si>
  <si>
    <t xml:space="preserve"> likviidsed varad</t>
  </si>
  <si>
    <t>Toetused mitteresidentidelt (haridus-ja kultuuriasutuste projektide toetusteks)</t>
  </si>
  <si>
    <t>Haridus- ja Teadusministeerium (HITSA projekti  läbiviimiseks)</t>
  </si>
  <si>
    <t>Rahandusministeerium (toetus SA KIK ja SA Riigi Kinnisvara)</t>
  </si>
  <si>
    <t xml:space="preserve">Haridus- ja Teadusministeerium (INNOVE SA) tagasitoomine kooli projekt </t>
  </si>
  <si>
    <t>Haridusasutuste majandustegevusest (IVKH haiglas õpetamise korraldamiseks)</t>
  </si>
  <si>
    <t>Sotsiaalministeerium ("Isikukeskse erihoolekande teenusmudeli rakendamine kohalikus omavalitsuses" )</t>
  </si>
  <si>
    <t>Sotsiaalministeerium (puuetega inimeste eluaseme füüsiline kohandamine)</t>
  </si>
  <si>
    <t>Rahandusministeerium (elanike ümberasustamine ja korterielamute projektitoetus)</t>
  </si>
  <si>
    <t>Lasteaia Buratiino renoveerimiseks</t>
  </si>
  <si>
    <t>Elamu- ja Kommunaalmajanduse renoveerimiseks (Endla 4b)</t>
  </si>
  <si>
    <t>Ahtme Kunstide Kooli renoveerimiseks</t>
  </si>
  <si>
    <t>Uus-Tehase tänava rekonstrueerimine</t>
  </si>
  <si>
    <t>Haridusasutuste majandustegevusest  (Kunstide Kooli õppemaks)</t>
  </si>
  <si>
    <t>Toetus Majandus- ja Kommunikatsiooniministeeriumilt (Uus- Tehase ja Järveküla tee rekonstrueerimiseks)</t>
  </si>
  <si>
    <t>Toetus Majandus- ja Kommunikatsiooniministeeriumilt EAS (Spordi- ja vabaaja linnakeskuse väljakujundamiseks)</t>
  </si>
  <si>
    <t>Toetus Majandus- ja Kommunikatsiooniministeeriumilt EAS (Ahtme linnaosa keskuse väljakujundamiseks)</t>
  </si>
  <si>
    <t>põhitegevuse kulud</t>
  </si>
  <si>
    <t>Toetus HTM-lt projekti "Viru Vangla"</t>
  </si>
  <si>
    <t>Maleva Põhikooli reniveerimiseks</t>
  </si>
  <si>
    <t>Vanurite Hooldekodu pensionäride vahendid</t>
  </si>
  <si>
    <t xml:space="preserve">RE Projekt isikukeskse erihoolekande teenusmuudel </t>
  </si>
  <si>
    <t>Vanurite Hoodekodu pensionäride vahendid</t>
  </si>
  <si>
    <t>Toetus Rahandusministeeriumilt (Kohtla-Järve Kunstide Kooli renoveerimiseks)</t>
  </si>
  <si>
    <t>Slaavi Põhikool</t>
  </si>
  <si>
    <t>Kohtla-Järve Kunstide Kool</t>
  </si>
  <si>
    <t>Ahtme Põhikool</t>
  </si>
  <si>
    <t>Järve Kool</t>
  </si>
  <si>
    <t>Lasteaia Tareke renoveerimiseks</t>
  </si>
  <si>
    <t>Lasteaia Muinasjutt</t>
  </si>
  <si>
    <t>Lasteaia Lepatriinu</t>
  </si>
  <si>
    <t>Põlevkivimuuseum</t>
  </si>
  <si>
    <t>Kultuurikeskus</t>
  </si>
  <si>
    <t>Kalevi-Olevi-Järveküla  tn rekonstrueerimiseks</t>
  </si>
  <si>
    <t>Tänavavalgustus</t>
  </si>
  <si>
    <t>Estonia pst. 38 elektrikilp</t>
  </si>
  <si>
    <t>Spordikeskus</t>
  </si>
  <si>
    <t>Lisaeelarve</t>
  </si>
  <si>
    <t xml:space="preserve">Lisa 2 </t>
  </si>
  <si>
    <t xml:space="preserve">Lisa 5 </t>
  </si>
  <si>
    <t>Haridus- ja Teadusministeerium (hariduse korraldamiseks Viru Vanglas 19.a)</t>
  </si>
  <si>
    <t>Saadud toetused tegevuskulude sihtfinantseerimiseks</t>
  </si>
  <si>
    <t>Toetus Rahandusministeeriumilt (Kohtla-Järve Kultuurikeskuse heli- ja valgustustehnika soetamiseks)</t>
  </si>
  <si>
    <t>2020. a finantsdistsipliini meetmete tagamise arvestus (tuhandetes eurodes)</t>
  </si>
  <si>
    <t>Saadud toetused</t>
  </si>
  <si>
    <t>Saadud  tegevustoetused</t>
  </si>
  <si>
    <t>Saadud  muud tegevustoetused</t>
  </si>
  <si>
    <t xml:space="preserve">  Valitsussektorisisesed toetused </t>
  </si>
  <si>
    <t>Tabel 4</t>
  </si>
  <si>
    <t>Tabel 5</t>
  </si>
  <si>
    <t>Tabel 6</t>
  </si>
  <si>
    <t>Toetus huvihariduse ja huvitegevuse kättesaadavuse tagamiseks (põhikoolidel)</t>
  </si>
  <si>
    <t xml:space="preserve">      Laenukohustised seisuga s.01.01.2020. a</t>
  </si>
  <si>
    <t>Kohtla-Järve linna 2020. aasta põhitegevuse tulude teine lisaeelarve (tuhandetes eurodes)</t>
  </si>
  <si>
    <t xml:space="preserve">Põhitegevuse tulude eelarve seisuga 06. 2020. a </t>
  </si>
  <si>
    <t xml:space="preserve">Kohtla-Järve linna 2020. aasta finantseerimistegevuse teine lisaeelarve </t>
  </si>
  <si>
    <t xml:space="preserve">Kohtla-Järve linna 2020. aasta investeerimistegevuse sissetulekute teine lisaeelarve </t>
  </si>
  <si>
    <t xml:space="preserve">Kohtla-Järve linna  2020. aasta finatseerimistegevuse teine lisaeelarve </t>
  </si>
  <si>
    <t>Haridus- ja Teadusministeerium (SA INNOVE keelekümbluse projekt)</t>
  </si>
  <si>
    <t>Haridus- ja Teadusministeerium (MTÜ-lt Ida-Virumaa Omavalitsuste Liit) üritusteks</t>
  </si>
  <si>
    <t>Haridus- ja Teadusministeerium (lasteasutuste õpetajate täienduskoolituseks)</t>
  </si>
  <si>
    <t>Sotsiaalministeerium (projekti  "Kodud tuleohutuks" toetamiseks)</t>
  </si>
  <si>
    <t>Toetused muudelt residentidelt (MTÜ-lt Ida-Virumaa Spordiliit) koolisporditoetuseks</t>
  </si>
  <si>
    <t xml:space="preserve">     Hariduskulud</t>
  </si>
  <si>
    <t>sh Tulubaasi stabiliseerimise toetus</t>
  </si>
  <si>
    <t>Kohaliku tähtsusega maardlate kaevandamisõiguse tasu</t>
  </si>
  <si>
    <t xml:space="preserve"> Põhitegevuse tulude eelarve seisuga 30.04.2020 </t>
  </si>
  <si>
    <t xml:space="preserve"> Finantstegevuse eelarve  seisuga 30.04.2020. a </t>
  </si>
  <si>
    <t>Finantstegevuse eelarve  seisuga   06.2020. a</t>
  </si>
  <si>
    <t xml:space="preserve">Sissetulekud eelarve seisuga   06.2020. a </t>
  </si>
  <si>
    <t xml:space="preserve">Eelarve seisuga 30.04. 2020. a  </t>
  </si>
  <si>
    <t xml:space="preserve">Eelarve seisuga   06.2020. a  </t>
  </si>
  <si>
    <t xml:space="preserve">Finants-tegevuse eelarve seisuga   06.2020. a </t>
  </si>
  <si>
    <t xml:space="preserve">Sissetulekud eelarve seisuga 30.04.2020. a </t>
  </si>
  <si>
    <t>Finantstegevuse eelarve seisuga 30.04.2020 .a</t>
  </si>
  <si>
    <t xml:space="preserve">Kohtla-Järve linna 2020. aasta likviidsete varade muutus (tuhandetes eurodes) </t>
  </si>
  <si>
    <t>Toetus Rahandusministeeriumi regionaalarengu programmist  (Ahtme lo väljaku rekonstrueerimiseks)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</si>
</sst>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0"/>
  </numFmts>
  <fonts count="29">
    <font>
      <sz val="10"/>
      <name val="Arial"/>
      <charset val="186"/>
    </font>
    <font>
      <sz val="10"/>
      <name val="Times New Roman"/>
      <family val="1"/>
      <charset val="186"/>
    </font>
    <font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1"/>
      <color indexed="8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name val="Arial"/>
      <family val="2"/>
      <charset val="186"/>
    </font>
    <font>
      <b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2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1"/>
      <color theme="1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Arial"/>
      <family val="2"/>
      <charset val="186"/>
    </font>
    <font>
      <b/>
      <sz val="11"/>
      <color indexed="8"/>
      <name val="Times New Roman"/>
      <family val="1"/>
      <charset val="186"/>
    </font>
    <font>
      <i/>
      <sz val="11"/>
      <color indexed="8"/>
      <name val="Times New Roman"/>
      <family val="1"/>
      <charset val="186"/>
    </font>
    <font>
      <b/>
      <i/>
      <sz val="11"/>
      <color indexed="8"/>
      <name val="Times New Roman"/>
      <family val="1"/>
      <charset val="186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17">
    <xf numFmtId="0" fontId="0" fillId="0" borderId="0" xfId="0"/>
    <xf numFmtId="0" fontId="2" fillId="0" borderId="0" xfId="1" applyFont="1" applyFill="1" applyBorder="1"/>
    <xf numFmtId="165" fontId="0" fillId="0" borderId="0" xfId="0" applyNumberFormat="1"/>
    <xf numFmtId="3" fontId="0" fillId="0" borderId="0" xfId="0" applyNumberFormat="1" applyAlignment="1">
      <alignment horizontal="left"/>
    </xf>
    <xf numFmtId="0" fontId="5" fillId="0" borderId="0" xfId="0" applyFont="1"/>
    <xf numFmtId="0" fontId="3" fillId="0" borderId="0" xfId="0" applyFont="1"/>
    <xf numFmtId="0" fontId="3" fillId="0" borderId="0" xfId="0" applyFont="1" applyBorder="1"/>
    <xf numFmtId="3" fontId="5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1" applyFont="1" applyFill="1" applyBorder="1"/>
    <xf numFmtId="0" fontId="7" fillId="0" borderId="0" xfId="0" applyFont="1"/>
    <xf numFmtId="0" fontId="8" fillId="0" borderId="0" xfId="0" applyFont="1"/>
    <xf numFmtId="0" fontId="7" fillId="0" borderId="0" xfId="1" applyFont="1" applyFill="1" applyBorder="1"/>
    <xf numFmtId="164" fontId="7" fillId="0" borderId="0" xfId="0" applyNumberFormat="1" applyFont="1"/>
    <xf numFmtId="165" fontId="8" fillId="0" borderId="0" xfId="0" applyNumberFormat="1" applyFont="1" applyBorder="1"/>
    <xf numFmtId="3" fontId="7" fillId="0" borderId="0" xfId="0" applyNumberFormat="1" applyFont="1"/>
    <xf numFmtId="3" fontId="7" fillId="0" borderId="0" xfId="0" applyNumberFormat="1" applyFont="1" applyAlignment="1">
      <alignment horizontal="left"/>
    </xf>
    <xf numFmtId="165" fontId="7" fillId="0" borderId="0" xfId="0" applyNumberFormat="1" applyFont="1"/>
    <xf numFmtId="0" fontId="13" fillId="0" borderId="0" xfId="0" applyFont="1"/>
    <xf numFmtId="165" fontId="3" fillId="0" borderId="0" xfId="0" applyNumberFormat="1" applyFont="1" applyBorder="1"/>
    <xf numFmtId="0" fontId="0" fillId="0" borderId="0" xfId="0" applyAlignment="1">
      <alignment wrapText="1"/>
    </xf>
    <xf numFmtId="0" fontId="6" fillId="0" borderId="0" xfId="0" applyFont="1"/>
    <xf numFmtId="0" fontId="12" fillId="0" borderId="0" xfId="0" applyFont="1"/>
    <xf numFmtId="165" fontId="12" fillId="0" borderId="0" xfId="0" applyNumberFormat="1" applyFont="1"/>
    <xf numFmtId="0" fontId="17" fillId="0" borderId="0" xfId="0" applyFont="1"/>
    <xf numFmtId="0" fontId="11" fillId="0" borderId="0" xfId="0" applyFont="1"/>
    <xf numFmtId="0" fontId="17" fillId="0" borderId="0" xfId="0" applyFont="1" applyFill="1" applyBorder="1"/>
    <xf numFmtId="165" fontId="11" fillId="0" borderId="0" xfId="0" applyNumberFormat="1" applyFont="1" applyBorder="1"/>
    <xf numFmtId="0" fontId="1" fillId="0" borderId="0" xfId="0" applyFont="1" applyAlignment="1">
      <alignment horizontal="left"/>
    </xf>
    <xf numFmtId="0" fontId="11" fillId="0" borderId="0" xfId="0" applyFont="1" applyFill="1" applyBorder="1"/>
    <xf numFmtId="0" fontId="7" fillId="0" borderId="0" xfId="0" applyFont="1" applyAlignment="1">
      <alignment horizontal="left"/>
    </xf>
    <xf numFmtId="165" fontId="8" fillId="0" borderId="1" xfId="0" applyNumberFormat="1" applyFont="1" applyBorder="1"/>
    <xf numFmtId="164" fontId="8" fillId="0" borderId="1" xfId="0" applyNumberFormat="1" applyFont="1" applyBorder="1"/>
    <xf numFmtId="165" fontId="7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0" fontId="7" fillId="0" borderId="0" xfId="0" applyFont="1" applyAlignment="1"/>
    <xf numFmtId="0" fontId="16" fillId="0" borderId="0" xfId="0" applyFont="1"/>
    <xf numFmtId="0" fontId="7" fillId="0" borderId="1" xfId="0" applyFont="1" applyBorder="1"/>
    <xf numFmtId="0" fontId="8" fillId="0" borderId="1" xfId="0" applyFont="1" applyBorder="1"/>
    <xf numFmtId="164" fontId="7" fillId="0" borderId="1" xfId="0" applyNumberFormat="1" applyFont="1" applyBorder="1"/>
    <xf numFmtId="0" fontId="7" fillId="0" borderId="1" xfId="0" applyFont="1" applyFill="1" applyBorder="1"/>
    <xf numFmtId="165" fontId="16" fillId="0" borderId="1" xfId="0" applyNumberFormat="1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Fill="1" applyBorder="1" applyAlignment="1">
      <alignment horizontal="left" wrapText="1"/>
    </xf>
    <xf numFmtId="164" fontId="7" fillId="0" borderId="1" xfId="0" applyNumberFormat="1" applyFont="1" applyBorder="1" applyAlignment="1">
      <alignment horizontal="right" vertical="top" wrapText="1"/>
    </xf>
    <xf numFmtId="0" fontId="9" fillId="0" borderId="1" xfId="0" applyFont="1" applyBorder="1"/>
    <xf numFmtId="0" fontId="7" fillId="0" borderId="1" xfId="1" applyFont="1" applyFill="1" applyBorder="1" applyAlignment="1">
      <alignment horizontal="right"/>
    </xf>
    <xf numFmtId="0" fontId="7" fillId="0" borderId="1" xfId="1" applyFont="1" applyFill="1" applyBorder="1"/>
    <xf numFmtId="0" fontId="9" fillId="0" borderId="1" xfId="0" applyFont="1" applyBorder="1" applyAlignment="1">
      <alignment horizontal="left"/>
    </xf>
    <xf numFmtId="0" fontId="9" fillId="0" borderId="1" xfId="1" applyFont="1" applyFill="1" applyBorder="1"/>
    <xf numFmtId="0" fontId="7" fillId="0" borderId="1" xfId="0" applyFont="1" applyBorder="1" applyAlignment="1">
      <alignment horizontal="left"/>
    </xf>
    <xf numFmtId="1" fontId="7" fillId="0" borderId="1" xfId="0" applyNumberFormat="1" applyFont="1" applyBorder="1" applyAlignment="1">
      <alignment horizontal="right"/>
    </xf>
    <xf numFmtId="0" fontId="7" fillId="0" borderId="1" xfId="1" applyFont="1" applyFill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49" fontId="7" fillId="0" borderId="1" xfId="0" applyNumberFormat="1" applyFont="1" applyBorder="1"/>
    <xf numFmtId="0" fontId="8" fillId="2" borderId="1" xfId="0" applyFont="1" applyFill="1" applyBorder="1"/>
    <xf numFmtId="0" fontId="8" fillId="3" borderId="1" xfId="0" applyFont="1" applyFill="1" applyBorder="1"/>
    <xf numFmtId="165" fontId="8" fillId="3" borderId="1" xfId="0" applyNumberFormat="1" applyFont="1" applyFill="1" applyBorder="1"/>
    <xf numFmtId="49" fontId="8" fillId="0" borderId="1" xfId="0" applyNumberFormat="1" applyFont="1" applyBorder="1" applyAlignment="1">
      <alignment horizontal="center"/>
    </xf>
    <xf numFmtId="0" fontId="8" fillId="0" borderId="1" xfId="0" applyFont="1" applyFill="1" applyBorder="1"/>
    <xf numFmtId="0" fontId="7" fillId="0" borderId="2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3" xfId="0" applyFont="1" applyBorder="1"/>
    <xf numFmtId="0" fontId="7" fillId="0" borderId="5" xfId="0" applyFont="1" applyBorder="1"/>
    <xf numFmtId="0" fontId="7" fillId="0" borderId="0" xfId="1" applyFont="1" applyFill="1" applyBorder="1" applyAlignment="1"/>
    <xf numFmtId="165" fontId="12" fillId="0" borderId="1" xfId="0" applyNumberFormat="1" applyFont="1" applyBorder="1"/>
    <xf numFmtId="0" fontId="12" fillId="0" borderId="1" xfId="0" applyFont="1" applyBorder="1"/>
    <xf numFmtId="0" fontId="18" fillId="0" borderId="1" xfId="0" applyFont="1" applyBorder="1"/>
    <xf numFmtId="0" fontId="18" fillId="0" borderId="1" xfId="0" applyFont="1" applyBorder="1" applyAlignment="1">
      <alignment horizontal="left" wrapText="1"/>
    </xf>
    <xf numFmtId="165" fontId="21" fillId="0" borderId="0" xfId="0" applyNumberFormat="1" applyFont="1"/>
    <xf numFmtId="0" fontId="11" fillId="0" borderId="0" xfId="0" applyFont="1" applyFill="1" applyBorder="1" applyAlignment="1">
      <alignment wrapText="1"/>
    </xf>
    <xf numFmtId="165" fontId="19" fillId="0" borderId="0" xfId="0" applyNumberFormat="1" applyFont="1"/>
    <xf numFmtId="0" fontId="7" fillId="0" borderId="1" xfId="0" applyFont="1" applyBorder="1" applyAlignment="1"/>
    <xf numFmtId="0" fontId="16" fillId="0" borderId="1" xfId="0" applyFont="1" applyFill="1" applyBorder="1" applyAlignment="1"/>
    <xf numFmtId="165" fontId="20" fillId="0" borderId="1" xfId="0" applyNumberFormat="1" applyFont="1" applyBorder="1"/>
    <xf numFmtId="165" fontId="16" fillId="4" borderId="1" xfId="0" applyNumberFormat="1" applyFont="1" applyFill="1" applyBorder="1"/>
    <xf numFmtId="165" fontId="16" fillId="0" borderId="5" xfId="0" applyNumberFormat="1" applyFont="1" applyBorder="1"/>
    <xf numFmtId="165" fontId="16" fillId="0" borderId="3" xfId="0" applyNumberFormat="1" applyFont="1" applyBorder="1"/>
    <xf numFmtId="165" fontId="8" fillId="0" borderId="0" xfId="0" applyNumberFormat="1" applyFont="1"/>
    <xf numFmtId="165" fontId="11" fillId="0" borderId="1" xfId="0" applyNumberFormat="1" applyFont="1" applyBorder="1"/>
    <xf numFmtId="2" fontId="0" fillId="0" borderId="0" xfId="0" applyNumberFormat="1"/>
    <xf numFmtId="0" fontId="1" fillId="0" borderId="1" xfId="0" applyFont="1" applyBorder="1"/>
    <xf numFmtId="164" fontId="7" fillId="0" borderId="1" xfId="0" applyNumberFormat="1" applyFont="1" applyBorder="1" applyAlignment="1">
      <alignment horizontal="right" vertical="top" wrapText="1"/>
    </xf>
    <xf numFmtId="0" fontId="0" fillId="0" borderId="8" xfId="0" applyBorder="1"/>
    <xf numFmtId="0" fontId="0" fillId="0" borderId="0" xfId="0" applyBorder="1"/>
    <xf numFmtId="0" fontId="11" fillId="0" borderId="1" xfId="0" applyFont="1" applyBorder="1"/>
    <xf numFmtId="164" fontId="0" fillId="0" borderId="8" xfId="0" applyNumberFormat="1" applyBorder="1"/>
    <xf numFmtId="0" fontId="16" fillId="0" borderId="0" xfId="0" applyFont="1" applyAlignment="1">
      <alignment horizontal="left"/>
    </xf>
    <xf numFmtId="165" fontId="16" fillId="0" borderId="1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left"/>
    </xf>
    <xf numFmtId="165" fontId="7" fillId="0" borderId="3" xfId="0" applyNumberFormat="1" applyFont="1" applyBorder="1"/>
    <xf numFmtId="0" fontId="22" fillId="0" borderId="0" xfId="0" applyFont="1"/>
    <xf numFmtId="0" fontId="23" fillId="0" borderId="0" xfId="0" applyFont="1"/>
    <xf numFmtId="0" fontId="24" fillId="0" borderId="0" xfId="2" applyFont="1" applyBorder="1"/>
    <xf numFmtId="0" fontId="20" fillId="0" borderId="0" xfId="0" applyFont="1"/>
    <xf numFmtId="0" fontId="8" fillId="0" borderId="0" xfId="0" applyFont="1" applyBorder="1"/>
    <xf numFmtId="0" fontId="24" fillId="0" borderId="1" xfId="2" applyFont="1" applyBorder="1"/>
    <xf numFmtId="165" fontId="20" fillId="4" borderId="1" xfId="2" applyNumberFormat="1" applyFont="1" applyFill="1" applyBorder="1"/>
    <xf numFmtId="165" fontId="24" fillId="0" borderId="1" xfId="2" applyNumberFormat="1" applyFont="1" applyBorder="1"/>
    <xf numFmtId="0" fontId="10" fillId="0" borderId="1" xfId="2" applyFont="1" applyBorder="1"/>
    <xf numFmtId="165" fontId="10" fillId="0" borderId="1" xfId="2" applyNumberFormat="1" applyFont="1" applyBorder="1"/>
    <xf numFmtId="0" fontId="10" fillId="0" borderId="1" xfId="2" applyFont="1" applyFill="1" applyBorder="1"/>
    <xf numFmtId="165" fontId="16" fillId="0" borderId="1" xfId="2" applyNumberFormat="1" applyFont="1" applyBorder="1"/>
    <xf numFmtId="0" fontId="25" fillId="0" borderId="1" xfId="2" applyFont="1" applyBorder="1"/>
    <xf numFmtId="165" fontId="25" fillId="0" borderId="1" xfId="2" applyNumberFormat="1" applyFont="1" applyBorder="1"/>
    <xf numFmtId="0" fontId="26" fillId="0" borderId="1" xfId="2" applyFont="1" applyBorder="1"/>
    <xf numFmtId="165" fontId="26" fillId="0" borderId="1" xfId="2" applyNumberFormat="1" applyFont="1" applyBorder="1"/>
    <xf numFmtId="0" fontId="25" fillId="0" borderId="1" xfId="2" applyFont="1" applyBorder="1" applyAlignment="1">
      <alignment horizontal="left" vertical="top"/>
    </xf>
    <xf numFmtId="165" fontId="25" fillId="4" borderId="1" xfId="2" applyNumberFormat="1" applyFont="1" applyFill="1" applyBorder="1"/>
    <xf numFmtId="164" fontId="10" fillId="0" borderId="1" xfId="2" applyNumberFormat="1" applyFont="1" applyBorder="1"/>
    <xf numFmtId="0" fontId="8" fillId="0" borderId="1" xfId="2" applyFont="1" applyFill="1" applyBorder="1" applyAlignment="1">
      <alignment wrapText="1"/>
    </xf>
    <xf numFmtId="165" fontId="20" fillId="0" borderId="1" xfId="2" applyNumberFormat="1" applyFont="1" applyBorder="1"/>
    <xf numFmtId="4" fontId="10" fillId="0" borderId="1" xfId="2" applyNumberFormat="1" applyFont="1" applyBorder="1"/>
    <xf numFmtId="10" fontId="10" fillId="0" borderId="0" xfId="2" applyNumberFormat="1" applyFont="1" applyBorder="1"/>
    <xf numFmtId="0" fontId="14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165" fontId="12" fillId="0" borderId="1" xfId="0" applyNumberFormat="1" applyFont="1" applyBorder="1" applyAlignment="1">
      <alignment wrapText="1"/>
    </xf>
    <xf numFmtId="0" fontId="12" fillId="0" borderId="1" xfId="0" applyFont="1" applyBorder="1" applyAlignment="1">
      <alignment wrapText="1"/>
    </xf>
    <xf numFmtId="165" fontId="14" fillId="0" borderId="1" xfId="0" applyNumberFormat="1" applyFont="1" applyBorder="1"/>
    <xf numFmtId="165" fontId="15" fillId="0" borderId="1" xfId="0" applyNumberFormat="1" applyFont="1" applyBorder="1"/>
    <xf numFmtId="164" fontId="12" fillId="0" borderId="1" xfId="0" applyNumberFormat="1" applyFont="1" applyBorder="1"/>
    <xf numFmtId="0" fontId="0" fillId="0" borderId="1" xfId="0" applyBorder="1"/>
    <xf numFmtId="0" fontId="15" fillId="0" borderId="5" xfId="0" applyFont="1" applyBorder="1" applyAlignment="1">
      <alignment horizontal="left" wrapText="1"/>
    </xf>
    <xf numFmtId="165" fontId="12" fillId="0" borderId="5" xfId="0" applyNumberFormat="1" applyFont="1" applyBorder="1"/>
    <xf numFmtId="0" fontId="18" fillId="0" borderId="3" xfId="0" applyFont="1" applyBorder="1"/>
    <xf numFmtId="165" fontId="9" fillId="0" borderId="1" xfId="0" applyNumberFormat="1" applyFont="1" applyBorder="1"/>
    <xf numFmtId="0" fontId="7" fillId="0" borderId="1" xfId="1" applyFont="1" applyFill="1" applyBorder="1" applyAlignment="1">
      <alignment horizontal="left" wrapText="1"/>
    </xf>
    <xf numFmtId="0" fontId="8" fillId="0" borderId="1" xfId="0" applyFont="1" applyBorder="1" applyAlignment="1">
      <alignment horizontal="left" wrapText="1"/>
    </xf>
    <xf numFmtId="165" fontId="16" fillId="0" borderId="1" xfId="0" applyNumberFormat="1" applyFont="1" applyBorder="1" applyAlignment="1">
      <alignment horizontal="right" wrapText="1"/>
    </xf>
    <xf numFmtId="165" fontId="7" fillId="0" borderId="1" xfId="0" applyNumberFormat="1" applyFont="1" applyBorder="1" applyAlignment="1">
      <alignment horizontal="right" wrapText="1"/>
    </xf>
    <xf numFmtId="165" fontId="11" fillId="0" borderId="5" xfId="0" applyNumberFormat="1" applyFont="1" applyBorder="1"/>
    <xf numFmtId="0" fontId="18" fillId="0" borderId="5" xfId="0" applyFont="1" applyBorder="1"/>
    <xf numFmtId="0" fontId="7" fillId="0" borderId="1" xfId="0" applyFont="1" applyBorder="1" applyAlignment="1">
      <alignment horizontal="center" wrapText="1"/>
    </xf>
    <xf numFmtId="0" fontId="7" fillId="0" borderId="1" xfId="1" applyFont="1" applyFill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left" wrapText="1"/>
    </xf>
    <xf numFmtId="164" fontId="7" fillId="0" borderId="1" xfId="0" applyNumberFormat="1" applyFont="1" applyBorder="1" applyAlignment="1">
      <alignment horizontal="center" vertical="center" wrapText="1"/>
    </xf>
    <xf numFmtId="165" fontId="16" fillId="0" borderId="1" xfId="0" applyNumberFormat="1" applyFont="1" applyBorder="1" applyAlignment="1">
      <alignment horizontal="right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1" applyFont="1" applyFill="1" applyBorder="1" applyAlignment="1">
      <alignment horizontal="left" vertical="top" wrapText="1"/>
    </xf>
    <xf numFmtId="0" fontId="16" fillId="0" borderId="6" xfId="1" applyFont="1" applyFill="1" applyBorder="1" applyAlignment="1">
      <alignment horizontal="left" vertical="top" wrapText="1"/>
    </xf>
    <xf numFmtId="0" fontId="16" fillId="0" borderId="4" xfId="1" applyFont="1" applyFill="1" applyBorder="1" applyAlignment="1">
      <alignment horizontal="left" vertical="top" wrapText="1"/>
    </xf>
    <xf numFmtId="0" fontId="7" fillId="0" borderId="2" xfId="1" applyFont="1" applyFill="1" applyBorder="1" applyAlignment="1">
      <alignment horizontal="left" wrapText="1"/>
    </xf>
    <xf numFmtId="0" fontId="7" fillId="0" borderId="6" xfId="1" applyFont="1" applyFill="1" applyBorder="1" applyAlignment="1">
      <alignment horizontal="left" wrapText="1"/>
    </xf>
    <xf numFmtId="0" fontId="7" fillId="0" borderId="4" xfId="1" applyFont="1" applyFill="1" applyBorder="1" applyAlignment="1">
      <alignment horizontal="left" wrapText="1"/>
    </xf>
    <xf numFmtId="0" fontId="7" fillId="0" borderId="7" xfId="1" applyFont="1" applyFill="1" applyBorder="1" applyAlignment="1">
      <alignment horizontal="left" wrapText="1"/>
    </xf>
    <xf numFmtId="0" fontId="7" fillId="0" borderId="8" xfId="1" applyFont="1" applyFill="1" applyBorder="1" applyAlignment="1">
      <alignment horizontal="left" wrapText="1"/>
    </xf>
    <xf numFmtId="0" fontId="7" fillId="0" borderId="9" xfId="1" applyFont="1" applyFill="1" applyBorder="1" applyAlignment="1">
      <alignment horizontal="left" wrapText="1"/>
    </xf>
    <xf numFmtId="0" fontId="7" fillId="0" borderId="10" xfId="1" applyFont="1" applyFill="1" applyBorder="1" applyAlignment="1">
      <alignment horizontal="left" wrapText="1"/>
    </xf>
    <xf numFmtId="0" fontId="7" fillId="0" borderId="11" xfId="1" applyFont="1" applyFill="1" applyBorder="1" applyAlignment="1">
      <alignment horizontal="left" wrapText="1"/>
    </xf>
    <xf numFmtId="0" fontId="7" fillId="0" borderId="12" xfId="1" applyFont="1" applyFill="1" applyBorder="1" applyAlignment="1">
      <alignment horizontal="left" wrapText="1"/>
    </xf>
    <xf numFmtId="0" fontId="7" fillId="0" borderId="2" xfId="1" applyFont="1" applyFill="1" applyBorder="1" applyAlignment="1">
      <alignment horizontal="left" vertical="center" wrapText="1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right" wrapText="1"/>
    </xf>
    <xf numFmtId="165" fontId="16" fillId="0" borderId="5" xfId="0" applyNumberFormat="1" applyFont="1" applyBorder="1" applyAlignment="1">
      <alignment horizontal="right" wrapText="1"/>
    </xf>
    <xf numFmtId="165" fontId="16" fillId="0" borderId="3" xfId="0" applyNumberFormat="1" applyFont="1" applyBorder="1" applyAlignment="1">
      <alignment horizontal="right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9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6" fillId="0" borderId="2" xfId="0" applyFont="1" applyBorder="1" applyAlignment="1">
      <alignment horizontal="left" wrapText="1"/>
    </xf>
    <xf numFmtId="0" fontId="16" fillId="0" borderId="6" xfId="0" applyFont="1" applyBorder="1" applyAlignment="1">
      <alignment horizontal="left" wrapText="1"/>
    </xf>
    <xf numFmtId="0" fontId="16" fillId="0" borderId="4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10" fillId="0" borderId="1" xfId="2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18" fillId="0" borderId="5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</cellXfs>
  <cellStyles count="3">
    <cellStyle name="Normaallaad" xfId="0" builtinId="0"/>
    <cellStyle name="Normaallaad_Leht1" xfId="2"/>
    <cellStyle name="Normal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opLeftCell="A22" zoomScale="93" zoomScaleNormal="93" workbookViewId="0">
      <selection activeCell="E8" sqref="E8"/>
    </sheetView>
  </sheetViews>
  <sheetFormatPr defaultRowHeight="12.75"/>
  <cols>
    <col min="1" max="1" width="7.28515625" customWidth="1"/>
    <col min="4" max="4" width="52.5703125" customWidth="1"/>
    <col min="5" max="5" width="14.42578125" customWidth="1"/>
    <col min="6" max="6" width="12.85546875" customWidth="1"/>
    <col min="7" max="7" width="12.7109375" customWidth="1"/>
    <col min="8" max="8" width="10.42578125" bestFit="1" customWidth="1"/>
  </cols>
  <sheetData>
    <row r="1" spans="1:8" ht="18" customHeight="1">
      <c r="A1" s="10"/>
      <c r="B1" s="10"/>
      <c r="C1" s="10"/>
      <c r="D1" s="10"/>
      <c r="E1" s="18"/>
      <c r="F1" s="10" t="s">
        <v>205</v>
      </c>
      <c r="G1" s="10"/>
    </row>
    <row r="2" spans="1:8" ht="15">
      <c r="A2" s="10"/>
      <c r="B2" s="10"/>
      <c r="C2" s="10"/>
      <c r="D2" s="10"/>
      <c r="E2" s="18"/>
      <c r="F2" s="10" t="s">
        <v>90</v>
      </c>
      <c r="G2" s="10"/>
    </row>
    <row r="3" spans="1:8" ht="15">
      <c r="A3" s="10"/>
      <c r="B3" s="10"/>
      <c r="C3" s="10"/>
      <c r="D3" s="10"/>
      <c r="E3" s="18"/>
      <c r="F3" s="10"/>
      <c r="G3" s="10"/>
    </row>
    <row r="4" spans="1:8" ht="15">
      <c r="A4" s="10"/>
      <c r="B4" s="10"/>
      <c r="C4" s="10"/>
      <c r="D4" s="10"/>
      <c r="E4" s="18"/>
      <c r="F4" s="10" t="s">
        <v>132</v>
      </c>
      <c r="G4" s="10"/>
    </row>
    <row r="5" spans="1:8" ht="15.75">
      <c r="A5" s="11" t="s">
        <v>220</v>
      </c>
      <c r="B5" s="24"/>
      <c r="C5" s="99"/>
      <c r="D5" s="99"/>
      <c r="E5" s="100"/>
    </row>
    <row r="6" spans="1:8" ht="13.7" customHeight="1">
      <c r="A6" s="71"/>
      <c r="B6" s="64"/>
      <c r="C6" s="65"/>
      <c r="D6" s="66"/>
      <c r="E6" s="158" t="s">
        <v>233</v>
      </c>
      <c r="F6" s="158" t="s">
        <v>204</v>
      </c>
      <c r="G6" s="156" t="s">
        <v>221</v>
      </c>
    </row>
    <row r="7" spans="1:8" ht="66" customHeight="1">
      <c r="A7" s="70"/>
      <c r="B7" s="67"/>
      <c r="C7" s="68"/>
      <c r="D7" s="69"/>
      <c r="E7" s="159"/>
      <c r="F7" s="159"/>
      <c r="G7" s="156"/>
    </row>
    <row r="8" spans="1:8" ht="15">
      <c r="A8" s="38"/>
      <c r="B8" s="39" t="s">
        <v>76</v>
      </c>
      <c r="C8" s="38"/>
      <c r="D8" s="38"/>
      <c r="E8" s="82">
        <f>SUM(E9+E13+E34+E89)</f>
        <v>44962.714</v>
      </c>
      <c r="F8" s="82">
        <f>SUM(F9+F13+F34+F89)</f>
        <v>925.63699999999994</v>
      </c>
      <c r="G8" s="82">
        <f>SUM(G9+G13+G34+G89)</f>
        <v>45888.350999999995</v>
      </c>
      <c r="H8" s="2"/>
    </row>
    <row r="9" spans="1:8" ht="15" customHeight="1">
      <c r="A9" s="39">
        <v>30</v>
      </c>
      <c r="B9" s="160" t="s">
        <v>0</v>
      </c>
      <c r="C9" s="160"/>
      <c r="D9" s="160"/>
      <c r="E9" s="82">
        <f t="shared" ref="E9" si="0">SUM(E10:E12)</f>
        <v>22683.8</v>
      </c>
      <c r="F9" s="82">
        <f t="shared" ref="F9:G9" si="1">SUM(F10:F12)</f>
        <v>-500</v>
      </c>
      <c r="G9" s="82">
        <f t="shared" si="1"/>
        <v>22183.8</v>
      </c>
    </row>
    <row r="10" spans="1:8" ht="15">
      <c r="A10" s="38">
        <v>3000</v>
      </c>
      <c r="B10" s="38" t="s">
        <v>1</v>
      </c>
      <c r="C10" s="38"/>
      <c r="D10" s="38"/>
      <c r="E10" s="42">
        <v>22500</v>
      </c>
      <c r="F10" s="42">
        <v>-500</v>
      </c>
      <c r="G10" s="33">
        <f>SUM(E10:F10)</f>
        <v>22000</v>
      </c>
    </row>
    <row r="11" spans="1:8" ht="13.5" customHeight="1">
      <c r="A11" s="38">
        <v>3030</v>
      </c>
      <c r="B11" s="161" t="s">
        <v>2</v>
      </c>
      <c r="C11" s="161"/>
      <c r="D11" s="161"/>
      <c r="E11" s="42">
        <v>174.8</v>
      </c>
      <c r="F11" s="42">
        <v>0</v>
      </c>
      <c r="G11" s="33">
        <f t="shared" ref="G11:G12" si="2">SUM(E11:F11)</f>
        <v>174.8</v>
      </c>
    </row>
    <row r="12" spans="1:8" ht="14.45" customHeight="1">
      <c r="A12" s="38">
        <v>3044</v>
      </c>
      <c r="B12" s="161" t="s">
        <v>3</v>
      </c>
      <c r="C12" s="161"/>
      <c r="D12" s="161"/>
      <c r="E12" s="42">
        <v>9</v>
      </c>
      <c r="F12" s="42">
        <v>0</v>
      </c>
      <c r="G12" s="33">
        <f t="shared" si="2"/>
        <v>9</v>
      </c>
    </row>
    <row r="13" spans="1:8" ht="15">
      <c r="A13" s="39">
        <v>32</v>
      </c>
      <c r="B13" s="39" t="s">
        <v>4</v>
      </c>
      <c r="C13" s="38"/>
      <c r="D13" s="38"/>
      <c r="E13" s="82">
        <f>SUM(E14+E19+E29)</f>
        <v>4141.6820000000007</v>
      </c>
      <c r="F13" s="82">
        <f>SUM(F14+F19+F29)</f>
        <v>1</v>
      </c>
      <c r="G13" s="82">
        <f>SUM(G14+G19+G29)</f>
        <v>4142.6820000000007</v>
      </c>
      <c r="H13" s="2"/>
    </row>
    <row r="14" spans="1:8" ht="15">
      <c r="A14" s="41">
        <v>320</v>
      </c>
      <c r="B14" s="152" t="s">
        <v>5</v>
      </c>
      <c r="C14" s="152"/>
      <c r="D14" s="152"/>
      <c r="E14" s="42">
        <f>SUM(E16:E18)</f>
        <v>6</v>
      </c>
      <c r="F14" s="42">
        <v>0</v>
      </c>
      <c r="G14" s="33">
        <f>SUM(E14:F14)</f>
        <v>6</v>
      </c>
    </row>
    <row r="15" spans="1:8" ht="15">
      <c r="A15" s="41">
        <v>320030</v>
      </c>
      <c r="B15" s="41" t="s">
        <v>103</v>
      </c>
      <c r="C15" s="44"/>
      <c r="D15" s="44"/>
      <c r="E15" s="42">
        <v>0</v>
      </c>
      <c r="F15" s="42">
        <v>0</v>
      </c>
      <c r="G15" s="33">
        <f t="shared" ref="G15:G18" si="3">SUM(E15:F15)</f>
        <v>0</v>
      </c>
    </row>
    <row r="16" spans="1:8" ht="15" customHeight="1">
      <c r="A16" s="41">
        <v>320180</v>
      </c>
      <c r="B16" s="41" t="s">
        <v>7</v>
      </c>
      <c r="C16" s="38"/>
      <c r="D16" s="38"/>
      <c r="E16" s="42">
        <v>4</v>
      </c>
      <c r="F16" s="42">
        <v>0</v>
      </c>
      <c r="G16" s="33">
        <f t="shared" si="3"/>
        <v>4</v>
      </c>
    </row>
    <row r="17" spans="1:8" ht="15">
      <c r="A17" s="41">
        <v>320320</v>
      </c>
      <c r="B17" s="41" t="s">
        <v>6</v>
      </c>
      <c r="C17" s="38"/>
      <c r="D17" s="38"/>
      <c r="E17" s="42">
        <v>1</v>
      </c>
      <c r="F17" s="42">
        <v>0</v>
      </c>
      <c r="G17" s="33">
        <f t="shared" si="3"/>
        <v>1</v>
      </c>
    </row>
    <row r="18" spans="1:8" ht="17.25" customHeight="1">
      <c r="A18" s="41">
        <v>320999</v>
      </c>
      <c r="B18" s="145" t="s">
        <v>104</v>
      </c>
      <c r="C18" s="146"/>
      <c r="D18" s="147"/>
      <c r="E18" s="42">
        <v>1</v>
      </c>
      <c r="F18" s="42">
        <v>0</v>
      </c>
      <c r="G18" s="33">
        <f t="shared" si="3"/>
        <v>1</v>
      </c>
    </row>
    <row r="19" spans="1:8" ht="15">
      <c r="A19" s="41">
        <v>322</v>
      </c>
      <c r="B19" s="41" t="s">
        <v>4</v>
      </c>
      <c r="C19" s="38"/>
      <c r="D19" s="38"/>
      <c r="E19" s="42">
        <f t="shared" ref="E19" si="4">SUM(E20:E28)</f>
        <v>3995.8920000000003</v>
      </c>
      <c r="F19" s="42">
        <f t="shared" ref="F19:G19" si="5">SUM(F20:F28)</f>
        <v>0</v>
      </c>
      <c r="G19" s="42">
        <f t="shared" si="5"/>
        <v>3995.8920000000003</v>
      </c>
      <c r="H19" s="2"/>
    </row>
    <row r="20" spans="1:8" ht="15">
      <c r="A20" s="41">
        <v>3220</v>
      </c>
      <c r="B20" s="41" t="s">
        <v>8</v>
      </c>
      <c r="C20" s="38"/>
      <c r="D20" s="38"/>
      <c r="E20" s="42">
        <v>1271.3</v>
      </c>
      <c r="F20" s="42">
        <v>0</v>
      </c>
      <c r="G20" s="33">
        <f>SUM(E20:F20)</f>
        <v>1271.3</v>
      </c>
    </row>
    <row r="21" spans="1:8" ht="15">
      <c r="A21" s="41">
        <v>3220</v>
      </c>
      <c r="B21" s="41" t="s">
        <v>18</v>
      </c>
      <c r="C21" s="38"/>
      <c r="D21" s="38"/>
      <c r="E21" s="83">
        <v>1456</v>
      </c>
      <c r="F21" s="83">
        <v>0</v>
      </c>
      <c r="G21" s="33">
        <f t="shared" ref="G21:G28" si="6">SUM(E21:F21)</f>
        <v>1456</v>
      </c>
    </row>
    <row r="22" spans="1:8" ht="15">
      <c r="A22" s="41">
        <v>3220</v>
      </c>
      <c r="B22" s="41" t="s">
        <v>180</v>
      </c>
      <c r="C22" s="38"/>
      <c r="D22" s="38"/>
      <c r="E22" s="83">
        <v>71</v>
      </c>
      <c r="F22" s="83">
        <v>0</v>
      </c>
      <c r="G22" s="33">
        <f t="shared" si="6"/>
        <v>71</v>
      </c>
    </row>
    <row r="23" spans="1:8" ht="15.75" customHeight="1">
      <c r="A23" s="41">
        <v>3220</v>
      </c>
      <c r="B23" s="153" t="s">
        <v>172</v>
      </c>
      <c r="C23" s="154"/>
      <c r="D23" s="155"/>
      <c r="E23" s="83">
        <v>37.1</v>
      </c>
      <c r="F23" s="83">
        <v>0</v>
      </c>
      <c r="G23" s="33">
        <f t="shared" si="6"/>
        <v>37.1</v>
      </c>
    </row>
    <row r="24" spans="1:8" ht="15">
      <c r="A24" s="41">
        <v>3221</v>
      </c>
      <c r="B24" s="41" t="s">
        <v>9</v>
      </c>
      <c r="C24" s="38"/>
      <c r="D24" s="38"/>
      <c r="E24" s="42">
        <v>86.8</v>
      </c>
      <c r="F24" s="42">
        <v>0</v>
      </c>
      <c r="G24" s="33">
        <f t="shared" si="6"/>
        <v>86.8</v>
      </c>
    </row>
    <row r="25" spans="1:8" ht="15">
      <c r="A25" s="38">
        <v>3222</v>
      </c>
      <c r="B25" s="41" t="s">
        <v>19</v>
      </c>
      <c r="C25" s="38"/>
      <c r="D25" s="38"/>
      <c r="E25" s="42">
        <v>146</v>
      </c>
      <c r="F25" s="42">
        <v>0</v>
      </c>
      <c r="G25" s="33">
        <f t="shared" si="6"/>
        <v>146</v>
      </c>
    </row>
    <row r="26" spans="1:8" ht="15">
      <c r="A26" s="38">
        <v>3224</v>
      </c>
      <c r="B26" s="41" t="s">
        <v>10</v>
      </c>
      <c r="C26" s="38"/>
      <c r="D26" s="38"/>
      <c r="E26" s="42">
        <v>677.02800000000002</v>
      </c>
      <c r="F26" s="42">
        <v>0</v>
      </c>
      <c r="G26" s="33">
        <f t="shared" si="6"/>
        <v>677.02800000000002</v>
      </c>
    </row>
    <row r="27" spans="1:8" ht="33" customHeight="1">
      <c r="A27" s="38">
        <v>3224</v>
      </c>
      <c r="B27" s="144" t="s">
        <v>173</v>
      </c>
      <c r="C27" s="144"/>
      <c r="D27" s="144"/>
      <c r="E27" s="42">
        <v>200</v>
      </c>
      <c r="F27" s="42">
        <v>0</v>
      </c>
      <c r="G27" s="33">
        <f t="shared" si="6"/>
        <v>200</v>
      </c>
    </row>
    <row r="28" spans="1:8" ht="15">
      <c r="A28" s="38">
        <v>3224</v>
      </c>
      <c r="B28" s="41" t="s">
        <v>59</v>
      </c>
      <c r="C28" s="38"/>
      <c r="D28" s="38"/>
      <c r="E28" s="42">
        <v>50.664000000000001</v>
      </c>
      <c r="F28" s="42">
        <v>0</v>
      </c>
      <c r="G28" s="33">
        <f t="shared" si="6"/>
        <v>50.664000000000001</v>
      </c>
    </row>
    <row r="29" spans="1:8" ht="15">
      <c r="A29" s="41">
        <v>323</v>
      </c>
      <c r="B29" s="41" t="s">
        <v>11</v>
      </c>
      <c r="C29" s="38"/>
      <c r="D29" s="38"/>
      <c r="E29" s="42">
        <f t="shared" ref="E29" si="7">E30+E31+E32+E33</f>
        <v>139.79000000000002</v>
      </c>
      <c r="F29" s="42">
        <f t="shared" ref="F29:G29" si="8">F30+F31+F32+F33</f>
        <v>1</v>
      </c>
      <c r="G29" s="42">
        <f t="shared" si="8"/>
        <v>140.79000000000002</v>
      </c>
    </row>
    <row r="30" spans="1:8" ht="15">
      <c r="A30" s="41">
        <v>3233</v>
      </c>
      <c r="B30" s="41" t="s">
        <v>51</v>
      </c>
      <c r="C30" s="38"/>
      <c r="D30" s="38"/>
      <c r="E30" s="42">
        <v>69.290000000000006</v>
      </c>
      <c r="F30" s="42">
        <v>0</v>
      </c>
      <c r="G30" s="33">
        <f>SUM(E30:F30)</f>
        <v>69.290000000000006</v>
      </c>
    </row>
    <row r="31" spans="1:8" ht="15">
      <c r="A31" s="41">
        <v>3233</v>
      </c>
      <c r="B31" s="41" t="s">
        <v>52</v>
      </c>
      <c r="C31" s="38"/>
      <c r="D31" s="38"/>
      <c r="E31" s="42">
        <v>70</v>
      </c>
      <c r="F31" s="42">
        <v>0</v>
      </c>
      <c r="G31" s="33">
        <f t="shared" ref="G31:G33" si="9">SUM(E31:F31)</f>
        <v>70</v>
      </c>
    </row>
    <row r="32" spans="1:8" ht="15">
      <c r="A32" s="41">
        <v>3237</v>
      </c>
      <c r="B32" s="41" t="s">
        <v>126</v>
      </c>
      <c r="C32" s="38"/>
      <c r="D32" s="38"/>
      <c r="E32" s="42">
        <v>0.5</v>
      </c>
      <c r="F32" s="42">
        <v>0</v>
      </c>
      <c r="G32" s="33">
        <f t="shared" si="9"/>
        <v>0.5</v>
      </c>
    </row>
    <row r="33" spans="1:8" ht="15">
      <c r="A33" s="41">
        <v>3238</v>
      </c>
      <c r="B33" s="41" t="s">
        <v>87</v>
      </c>
      <c r="C33" s="38"/>
      <c r="D33" s="38"/>
      <c r="E33" s="42">
        <v>0</v>
      </c>
      <c r="F33" s="42">
        <v>1</v>
      </c>
      <c r="G33" s="33">
        <f t="shared" si="9"/>
        <v>1</v>
      </c>
    </row>
    <row r="34" spans="1:8" ht="17.100000000000001" customHeight="1">
      <c r="A34" s="60">
        <v>35</v>
      </c>
      <c r="B34" s="148" t="s">
        <v>211</v>
      </c>
      <c r="C34" s="149"/>
      <c r="D34" s="150"/>
      <c r="E34" s="82">
        <f>SUM(E35+E63)</f>
        <v>17725.632000000001</v>
      </c>
      <c r="F34" s="82">
        <f>SUM(F35+F63)</f>
        <v>1418.6369999999999</v>
      </c>
      <c r="G34" s="82">
        <f>SUM(G35+G63)</f>
        <v>19144.268999999997</v>
      </c>
    </row>
    <row r="35" spans="1:8" ht="16.5" customHeight="1">
      <c r="A35" s="39">
        <v>352</v>
      </c>
      <c r="B35" s="39" t="s">
        <v>212</v>
      </c>
      <c r="C35" s="39"/>
      <c r="D35" s="39"/>
      <c r="E35" s="82">
        <f t="shared" ref="E35" si="10">SUM(E36+E53)</f>
        <v>16850.106</v>
      </c>
      <c r="F35" s="82">
        <f t="shared" ref="F35:G35" si="11">SUM(F36+F53)</f>
        <v>1380.875</v>
      </c>
      <c r="G35" s="82">
        <f t="shared" si="11"/>
        <v>18230.980999999996</v>
      </c>
    </row>
    <row r="36" spans="1:8" ht="16.5" customHeight="1">
      <c r="A36" s="38">
        <v>352</v>
      </c>
      <c r="B36" s="152" t="s">
        <v>65</v>
      </c>
      <c r="C36" s="152"/>
      <c r="D36" s="152"/>
      <c r="E36" s="42">
        <f t="shared" ref="E36" si="12">SUM(E37+E38)</f>
        <v>16457.489999999998</v>
      </c>
      <c r="F36" s="42">
        <f t="shared" ref="F36:G36" si="13">SUM(F37+F38)</f>
        <v>1206.3920000000001</v>
      </c>
      <c r="G36" s="42">
        <f t="shared" si="13"/>
        <v>17663.881999999998</v>
      </c>
    </row>
    <row r="37" spans="1:8" ht="14.25" customHeight="1">
      <c r="A37" s="38">
        <v>35200</v>
      </c>
      <c r="B37" s="152" t="s">
        <v>12</v>
      </c>
      <c r="C37" s="152"/>
      <c r="D37" s="152"/>
      <c r="E37" s="83">
        <v>6206.424</v>
      </c>
      <c r="F37" s="83">
        <v>0</v>
      </c>
      <c r="G37" s="83">
        <f>SUM(E37:F37)</f>
        <v>6206.424</v>
      </c>
    </row>
    <row r="38" spans="1:8" ht="16.5" customHeight="1">
      <c r="A38" s="38">
        <v>35201</v>
      </c>
      <c r="B38" s="152" t="s">
        <v>69</v>
      </c>
      <c r="C38" s="152"/>
      <c r="D38" s="152"/>
      <c r="E38" s="42">
        <f>SUM(E39:E52)</f>
        <v>10251.065999999999</v>
      </c>
      <c r="F38" s="42">
        <f>SUM(F39:F52)</f>
        <v>1206.3920000000001</v>
      </c>
      <c r="G38" s="42">
        <f>SUM(G39:G52)</f>
        <v>11457.457999999999</v>
      </c>
      <c r="H38" s="2"/>
    </row>
    <row r="39" spans="1:8" ht="16.5" customHeight="1">
      <c r="A39" s="38"/>
      <c r="B39" s="151" t="s">
        <v>231</v>
      </c>
      <c r="C39" s="151"/>
      <c r="D39" s="151"/>
      <c r="E39" s="42">
        <v>0</v>
      </c>
      <c r="F39" s="42">
        <v>654.447</v>
      </c>
      <c r="G39" s="33">
        <f>SUM(E39:F39)</f>
        <v>654.447</v>
      </c>
      <c r="H39" s="2"/>
    </row>
    <row r="40" spans="1:8" ht="15" customHeight="1">
      <c r="A40" s="38"/>
      <c r="B40" s="151" t="s">
        <v>230</v>
      </c>
      <c r="C40" s="151"/>
      <c r="D40" s="151"/>
      <c r="E40" s="42">
        <v>5604.9920000000002</v>
      </c>
      <c r="F40" s="42">
        <v>0</v>
      </c>
      <c r="G40" s="33">
        <f>SUM(E40:F40)</f>
        <v>5604.9920000000002</v>
      </c>
    </row>
    <row r="41" spans="1:8" ht="15">
      <c r="A41" s="38"/>
      <c r="B41" s="46" t="s">
        <v>124</v>
      </c>
      <c r="C41" s="46"/>
      <c r="D41" s="46"/>
      <c r="E41" s="42">
        <v>466.375</v>
      </c>
      <c r="F41" s="42">
        <v>0</v>
      </c>
      <c r="G41" s="33">
        <f t="shared" ref="G41:G53" si="14">SUM(E41:F41)</f>
        <v>466.375</v>
      </c>
    </row>
    <row r="42" spans="1:8" ht="15">
      <c r="A42" s="38"/>
      <c r="B42" s="46" t="s">
        <v>125</v>
      </c>
      <c r="C42" s="46"/>
      <c r="D42" s="46"/>
      <c r="E42" s="42">
        <v>320.601</v>
      </c>
      <c r="F42" s="42">
        <v>0</v>
      </c>
      <c r="G42" s="33">
        <f t="shared" si="14"/>
        <v>320.601</v>
      </c>
    </row>
    <row r="43" spans="1:8" ht="15">
      <c r="A43" s="38"/>
      <c r="B43" s="46" t="s">
        <v>97</v>
      </c>
      <c r="C43" s="46"/>
      <c r="D43" s="46"/>
      <c r="E43" s="42">
        <v>943.75599999999997</v>
      </c>
      <c r="F43" s="42">
        <v>0</v>
      </c>
      <c r="G43" s="33">
        <f t="shared" si="14"/>
        <v>943.75599999999997</v>
      </c>
    </row>
    <row r="44" spans="1:8" ht="15">
      <c r="A44" s="38"/>
      <c r="B44" s="46" t="s">
        <v>98</v>
      </c>
      <c r="C44" s="46"/>
      <c r="D44" s="46"/>
      <c r="E44" s="42">
        <v>348.09199999999998</v>
      </c>
      <c r="F44" s="42">
        <v>0</v>
      </c>
      <c r="G44" s="33">
        <f t="shared" si="14"/>
        <v>348.09199999999998</v>
      </c>
    </row>
    <row r="45" spans="1:8" ht="15">
      <c r="A45" s="38"/>
      <c r="B45" s="46" t="s">
        <v>13</v>
      </c>
      <c r="C45" s="46"/>
      <c r="D45" s="46"/>
      <c r="E45" s="42">
        <v>712.97900000000004</v>
      </c>
      <c r="F45" s="42">
        <v>0</v>
      </c>
      <c r="G45" s="33">
        <f t="shared" si="14"/>
        <v>712.97900000000004</v>
      </c>
    </row>
    <row r="46" spans="1:8" ht="15">
      <c r="A46" s="38"/>
      <c r="B46" s="46" t="s">
        <v>77</v>
      </c>
      <c r="C46" s="46"/>
      <c r="D46" s="46"/>
      <c r="E46" s="42">
        <v>0</v>
      </c>
      <c r="F46" s="42">
        <v>0</v>
      </c>
      <c r="G46" s="33">
        <f t="shared" si="14"/>
        <v>0</v>
      </c>
    </row>
    <row r="47" spans="1:8" ht="15">
      <c r="A47" s="38"/>
      <c r="B47" s="46" t="s">
        <v>99</v>
      </c>
      <c r="C47" s="46"/>
      <c r="D47" s="46"/>
      <c r="E47" s="42">
        <v>67.685000000000002</v>
      </c>
      <c r="F47" s="42">
        <v>0</v>
      </c>
      <c r="G47" s="33">
        <f t="shared" si="14"/>
        <v>67.685000000000002</v>
      </c>
    </row>
    <row r="48" spans="1:8" ht="15">
      <c r="A48" s="38"/>
      <c r="B48" s="46" t="s">
        <v>78</v>
      </c>
      <c r="C48" s="46"/>
      <c r="D48" s="46"/>
      <c r="E48" s="42">
        <v>0</v>
      </c>
      <c r="F48" s="42">
        <v>0</v>
      </c>
      <c r="G48" s="33">
        <f t="shared" si="14"/>
        <v>0</v>
      </c>
    </row>
    <row r="49" spans="1:7" ht="15" customHeight="1">
      <c r="A49" s="38"/>
      <c r="B49" s="162" t="s">
        <v>102</v>
      </c>
      <c r="C49" s="163"/>
      <c r="D49" s="164"/>
      <c r="E49" s="42">
        <v>118.649</v>
      </c>
      <c r="F49" s="42">
        <v>0</v>
      </c>
      <c r="G49" s="33">
        <f t="shared" si="14"/>
        <v>118.649</v>
      </c>
    </row>
    <row r="50" spans="1:7" ht="15">
      <c r="A50" s="38"/>
      <c r="B50" s="46" t="s">
        <v>105</v>
      </c>
      <c r="C50" s="46"/>
      <c r="D50" s="46"/>
      <c r="E50" s="42">
        <v>1128.498</v>
      </c>
      <c r="F50" s="42">
        <v>0</v>
      </c>
      <c r="G50" s="33">
        <f t="shared" si="14"/>
        <v>1128.498</v>
      </c>
    </row>
    <row r="51" spans="1:7" ht="15">
      <c r="A51" s="38"/>
      <c r="B51" s="46" t="s">
        <v>130</v>
      </c>
      <c r="C51" s="46"/>
      <c r="D51" s="46"/>
      <c r="E51" s="42">
        <v>0.13300000000000001</v>
      </c>
      <c r="F51" s="42">
        <v>0</v>
      </c>
      <c r="G51" s="33">
        <f t="shared" si="14"/>
        <v>0.13300000000000001</v>
      </c>
    </row>
    <row r="52" spans="1:7" ht="15">
      <c r="A52" s="38"/>
      <c r="B52" s="46" t="s">
        <v>79</v>
      </c>
      <c r="C52" s="46"/>
      <c r="D52" s="46"/>
      <c r="E52" s="42">
        <v>539.30600000000004</v>
      </c>
      <c r="F52" s="42">
        <v>551.94500000000005</v>
      </c>
      <c r="G52" s="33">
        <f t="shared" si="14"/>
        <v>1091.2510000000002</v>
      </c>
    </row>
    <row r="53" spans="1:7" ht="14.25">
      <c r="A53" s="39">
        <v>3521</v>
      </c>
      <c r="B53" s="39" t="s">
        <v>213</v>
      </c>
      <c r="C53" s="39"/>
      <c r="D53" s="39"/>
      <c r="E53" s="82">
        <f>SUM(E54:E62)</f>
        <v>392.61599999999999</v>
      </c>
      <c r="F53" s="82">
        <f>SUM(F54:F62)</f>
        <v>174.483</v>
      </c>
      <c r="G53" s="31">
        <f t="shared" si="14"/>
        <v>567.09899999999993</v>
      </c>
    </row>
    <row r="54" spans="1:7" ht="16.5" customHeight="1">
      <c r="A54" s="38"/>
      <c r="B54" s="144" t="s">
        <v>107</v>
      </c>
      <c r="C54" s="144"/>
      <c r="D54" s="144"/>
      <c r="E54" s="42">
        <v>179.79900000000001</v>
      </c>
      <c r="F54" s="42">
        <v>0</v>
      </c>
      <c r="G54" s="33">
        <f>SUM(E54:F54)</f>
        <v>179.79900000000001</v>
      </c>
    </row>
    <row r="55" spans="1:7" ht="15.75" customHeight="1">
      <c r="A55" s="143"/>
      <c r="B55" s="172" t="s">
        <v>75</v>
      </c>
      <c r="C55" s="173"/>
      <c r="D55" s="174"/>
      <c r="E55" s="84"/>
      <c r="F55" s="84"/>
      <c r="G55" s="84"/>
    </row>
    <row r="56" spans="1:7" ht="15">
      <c r="A56" s="143"/>
      <c r="B56" s="175"/>
      <c r="C56" s="176"/>
      <c r="D56" s="177"/>
      <c r="E56" s="85">
        <v>193.93700000000001</v>
      </c>
      <c r="F56" s="85">
        <v>0</v>
      </c>
      <c r="G56" s="98">
        <f t="shared" ref="G56:G62" si="15">SUM(E56:F56)</f>
        <v>193.93700000000001</v>
      </c>
    </row>
    <row r="57" spans="1:7" ht="15" customHeight="1">
      <c r="A57" s="38"/>
      <c r="B57" s="144" t="s">
        <v>207</v>
      </c>
      <c r="C57" s="144"/>
      <c r="D57" s="144"/>
      <c r="E57" s="42">
        <v>-1.1200000000000001</v>
      </c>
      <c r="F57" s="42">
        <v>0</v>
      </c>
      <c r="G57" s="33">
        <f t="shared" si="15"/>
        <v>-1.1200000000000001</v>
      </c>
    </row>
    <row r="58" spans="1:7" ht="15" customHeight="1">
      <c r="A58" s="38"/>
      <c r="B58" s="144" t="s">
        <v>225</v>
      </c>
      <c r="C58" s="144"/>
      <c r="D58" s="144"/>
      <c r="E58" s="42">
        <v>0</v>
      </c>
      <c r="F58" s="42">
        <v>160.88</v>
      </c>
      <c r="G58" s="33">
        <f t="shared" si="15"/>
        <v>160.88</v>
      </c>
    </row>
    <row r="59" spans="1:7" ht="15" customHeight="1">
      <c r="A59" s="38"/>
      <c r="B59" s="144" t="s">
        <v>226</v>
      </c>
      <c r="C59" s="144"/>
      <c r="D59" s="144"/>
      <c r="E59" s="42">
        <v>0</v>
      </c>
      <c r="F59" s="42">
        <v>3.5</v>
      </c>
      <c r="G59" s="33">
        <f t="shared" si="15"/>
        <v>3.5</v>
      </c>
    </row>
    <row r="60" spans="1:7" ht="15" customHeight="1">
      <c r="A60" s="38"/>
      <c r="B60" s="178" t="s">
        <v>227</v>
      </c>
      <c r="C60" s="179"/>
      <c r="D60" s="180"/>
      <c r="E60" s="42">
        <v>0</v>
      </c>
      <c r="F60" s="42">
        <v>10.103</v>
      </c>
      <c r="G60" s="33">
        <f t="shared" si="15"/>
        <v>10.103</v>
      </c>
    </row>
    <row r="61" spans="1:7" ht="14.25" customHeight="1">
      <c r="A61" s="38"/>
      <c r="B61" s="145" t="s">
        <v>190</v>
      </c>
      <c r="C61" s="146"/>
      <c r="D61" s="147"/>
      <c r="E61" s="42">
        <v>15</v>
      </c>
      <c r="F61" s="42">
        <v>0</v>
      </c>
      <c r="G61" s="33">
        <f t="shared" si="15"/>
        <v>15</v>
      </c>
    </row>
    <row r="62" spans="1:7" ht="32.25" customHeight="1">
      <c r="A62" s="38"/>
      <c r="B62" s="145" t="s">
        <v>209</v>
      </c>
      <c r="C62" s="146"/>
      <c r="D62" s="147"/>
      <c r="E62" s="42">
        <v>5</v>
      </c>
      <c r="F62" s="42">
        <v>0</v>
      </c>
      <c r="G62" s="33">
        <f t="shared" si="15"/>
        <v>5</v>
      </c>
    </row>
    <row r="63" spans="1:7" ht="14.45" customHeight="1">
      <c r="A63" s="39">
        <v>350</v>
      </c>
      <c r="B63" s="39" t="s">
        <v>208</v>
      </c>
      <c r="C63" s="39"/>
      <c r="D63" s="39"/>
      <c r="E63" s="31">
        <f>E64+E65+E66+E67+E68+E87+E88</f>
        <v>875.52600000000007</v>
      </c>
      <c r="F63" s="31">
        <f>F64+F65+F66+F67+F68+F87+F88</f>
        <v>37.762</v>
      </c>
      <c r="G63" s="31">
        <f>G64+G65+G66+G67+G68+G87+G88</f>
        <v>913.28800000000012</v>
      </c>
    </row>
    <row r="64" spans="1:7" ht="16.5" customHeight="1">
      <c r="A64" s="47">
        <v>3500</v>
      </c>
      <c r="B64" s="161" t="s">
        <v>101</v>
      </c>
      <c r="C64" s="161"/>
      <c r="D64" s="161"/>
      <c r="E64" s="42">
        <v>124.08799999999999</v>
      </c>
      <c r="F64" s="42">
        <v>0</v>
      </c>
      <c r="G64" s="33">
        <f>SUM(E64:F64)</f>
        <v>124.08799999999999</v>
      </c>
    </row>
    <row r="65" spans="1:7" ht="16.5" customHeight="1">
      <c r="A65" s="47"/>
      <c r="B65" s="145" t="s">
        <v>168</v>
      </c>
      <c r="C65" s="146"/>
      <c r="D65" s="147"/>
      <c r="E65" s="42">
        <v>0.1</v>
      </c>
      <c r="F65" s="42">
        <v>0</v>
      </c>
      <c r="G65" s="33">
        <f t="shared" ref="G65:G67" si="16">SUM(E65:F65)</f>
        <v>0.1</v>
      </c>
    </row>
    <row r="66" spans="1:7" ht="29.25" customHeight="1">
      <c r="A66" s="47"/>
      <c r="B66" s="165" t="s">
        <v>154</v>
      </c>
      <c r="C66" s="165"/>
      <c r="D66" s="165"/>
      <c r="E66" s="42">
        <v>104.163</v>
      </c>
      <c r="F66" s="42">
        <v>0</v>
      </c>
      <c r="G66" s="33">
        <f t="shared" si="16"/>
        <v>104.163</v>
      </c>
    </row>
    <row r="67" spans="1:7" ht="31.5" customHeight="1">
      <c r="A67" s="47"/>
      <c r="B67" s="165" t="s">
        <v>152</v>
      </c>
      <c r="C67" s="165"/>
      <c r="D67" s="165"/>
      <c r="E67" s="42">
        <v>52.988</v>
      </c>
      <c r="F67" s="42">
        <v>0</v>
      </c>
      <c r="G67" s="33">
        <f t="shared" si="16"/>
        <v>52.988</v>
      </c>
    </row>
    <row r="68" spans="1:7" ht="15">
      <c r="A68" s="47">
        <v>3500</v>
      </c>
      <c r="B68" s="49" t="s">
        <v>214</v>
      </c>
      <c r="C68" s="50"/>
      <c r="D68" s="50"/>
      <c r="E68" s="136">
        <f>SUM(E69+E85+E86)</f>
        <v>587.18700000000013</v>
      </c>
      <c r="F68" s="136">
        <f>SUM(F69+F85+F86)</f>
        <v>31.161999999999999</v>
      </c>
      <c r="G68" s="136">
        <f>SUM(G69+G85+G86)</f>
        <v>618.34900000000005</v>
      </c>
    </row>
    <row r="69" spans="1:7" ht="12.75" customHeight="1">
      <c r="A69" s="43">
        <v>3500</v>
      </c>
      <c r="B69" s="51" t="s">
        <v>16</v>
      </c>
      <c r="C69" s="48"/>
      <c r="D69" s="38"/>
      <c r="E69" s="42">
        <f>SUM(E70:E84)</f>
        <v>571.21800000000007</v>
      </c>
      <c r="F69" s="42">
        <f>SUM(F70:F84)</f>
        <v>17.311</v>
      </c>
      <c r="G69" s="42">
        <f>SUM(G70:G84)</f>
        <v>588.529</v>
      </c>
    </row>
    <row r="70" spans="1:7" ht="17.45" hidden="1" customHeight="1">
      <c r="A70" s="43"/>
      <c r="B70" s="144"/>
      <c r="C70" s="144"/>
      <c r="D70" s="144"/>
      <c r="E70" s="96"/>
      <c r="F70" s="96"/>
      <c r="G70" s="96"/>
    </row>
    <row r="71" spans="1:7" ht="5.25" hidden="1" customHeight="1">
      <c r="A71" s="143"/>
      <c r="B71" s="144" t="s">
        <v>169</v>
      </c>
      <c r="C71" s="144"/>
      <c r="D71" s="144"/>
      <c r="E71" s="157">
        <v>23.815000000000001</v>
      </c>
      <c r="F71" s="157">
        <v>0</v>
      </c>
      <c r="G71" s="157">
        <f>SUM(E71:F71)</f>
        <v>23.815000000000001</v>
      </c>
    </row>
    <row r="72" spans="1:7" ht="15.75" customHeight="1">
      <c r="A72" s="143"/>
      <c r="B72" s="144"/>
      <c r="C72" s="144"/>
      <c r="D72" s="144"/>
      <c r="E72" s="157"/>
      <c r="F72" s="157"/>
      <c r="G72" s="157"/>
    </row>
    <row r="73" spans="1:7" ht="13.5" customHeight="1">
      <c r="A73" s="43"/>
      <c r="B73" s="48" t="s">
        <v>88</v>
      </c>
      <c r="C73" s="38"/>
      <c r="D73" s="38"/>
      <c r="E73" s="42">
        <v>8.4280000000000008</v>
      </c>
      <c r="F73" s="42">
        <v>0.92600000000000005</v>
      </c>
      <c r="G73" s="33">
        <f>SUM(E73:F73)</f>
        <v>9.354000000000001</v>
      </c>
    </row>
    <row r="74" spans="1:7" ht="16.5" customHeight="1">
      <c r="A74" s="43"/>
      <c r="B74" s="166" t="s">
        <v>171</v>
      </c>
      <c r="C74" s="167"/>
      <c r="D74" s="168"/>
      <c r="E74" s="42">
        <v>74.376000000000005</v>
      </c>
      <c r="F74" s="42">
        <v>0</v>
      </c>
      <c r="G74" s="33">
        <f t="shared" ref="G74:G82" si="17">SUM(E74:F74)</f>
        <v>74.376000000000005</v>
      </c>
    </row>
    <row r="75" spans="1:7" ht="13.5" customHeight="1">
      <c r="A75" s="43"/>
      <c r="B75" s="48" t="s">
        <v>63</v>
      </c>
      <c r="C75" s="38"/>
      <c r="D75" s="38"/>
      <c r="E75" s="42">
        <v>6.1980000000000004</v>
      </c>
      <c r="F75" s="42">
        <v>0</v>
      </c>
      <c r="G75" s="33">
        <f t="shared" si="17"/>
        <v>6.1980000000000004</v>
      </c>
    </row>
    <row r="76" spans="1:7" ht="13.5" customHeight="1">
      <c r="A76" s="52"/>
      <c r="B76" s="48" t="s">
        <v>58</v>
      </c>
      <c r="C76" s="38"/>
      <c r="D76" s="38"/>
      <c r="E76" s="42">
        <v>27.047999999999998</v>
      </c>
      <c r="F76" s="42">
        <v>0</v>
      </c>
      <c r="G76" s="33">
        <f t="shared" si="17"/>
        <v>27.047999999999998</v>
      </c>
    </row>
    <row r="77" spans="1:7" ht="13.5" customHeight="1">
      <c r="A77" s="43"/>
      <c r="B77" s="48" t="s">
        <v>20</v>
      </c>
      <c r="C77" s="38"/>
      <c r="D77" s="38"/>
      <c r="E77" s="42">
        <v>169.93</v>
      </c>
      <c r="F77" s="42">
        <v>0</v>
      </c>
      <c r="G77" s="33">
        <f t="shared" si="17"/>
        <v>169.93</v>
      </c>
    </row>
    <row r="78" spans="1:7" ht="15">
      <c r="A78" s="43"/>
      <c r="B78" s="48" t="s">
        <v>60</v>
      </c>
      <c r="C78" s="38"/>
      <c r="D78" s="38"/>
      <c r="E78" s="42">
        <v>3.2280000000000002</v>
      </c>
      <c r="F78" s="42">
        <v>5.8369999999999997</v>
      </c>
      <c r="G78" s="33">
        <f t="shared" si="17"/>
        <v>9.0649999999999995</v>
      </c>
    </row>
    <row r="79" spans="1:7" ht="13.5" customHeight="1">
      <c r="A79" s="43"/>
      <c r="B79" s="48" t="s">
        <v>170</v>
      </c>
      <c r="C79" s="38"/>
      <c r="D79" s="38"/>
      <c r="E79" s="42">
        <v>0.47699999999999998</v>
      </c>
      <c r="F79" s="42">
        <v>0</v>
      </c>
      <c r="G79" s="33">
        <f t="shared" si="17"/>
        <v>0.47699999999999998</v>
      </c>
    </row>
    <row r="80" spans="1:7" ht="17.45" customHeight="1">
      <c r="A80" s="43"/>
      <c r="B80" s="169" t="s">
        <v>175</v>
      </c>
      <c r="C80" s="170"/>
      <c r="D80" s="171"/>
      <c r="E80" s="42">
        <v>4</v>
      </c>
      <c r="F80" s="42">
        <v>0</v>
      </c>
      <c r="G80" s="33">
        <f t="shared" si="17"/>
        <v>4</v>
      </c>
    </row>
    <row r="81" spans="1:7" ht="15" customHeight="1">
      <c r="A81" s="43"/>
      <c r="B81" s="144" t="s">
        <v>100</v>
      </c>
      <c r="C81" s="144"/>
      <c r="D81" s="144"/>
      <c r="E81" s="42">
        <v>16.512</v>
      </c>
      <c r="F81" s="42">
        <v>0</v>
      </c>
      <c r="G81" s="33">
        <f t="shared" si="17"/>
        <v>16.512</v>
      </c>
    </row>
    <row r="82" spans="1:7" ht="15" customHeight="1">
      <c r="A82" s="43"/>
      <c r="B82" s="144" t="s">
        <v>228</v>
      </c>
      <c r="C82" s="144"/>
      <c r="D82" s="144"/>
      <c r="E82" s="42">
        <v>0</v>
      </c>
      <c r="F82" s="42">
        <v>10.548</v>
      </c>
      <c r="G82" s="33">
        <f t="shared" si="17"/>
        <v>10.548</v>
      </c>
    </row>
    <row r="83" spans="1:7" ht="13.5" customHeight="1">
      <c r="A83" s="43"/>
      <c r="B83" s="144" t="s">
        <v>146</v>
      </c>
      <c r="C83" s="144"/>
      <c r="D83" s="144"/>
      <c r="E83" s="42">
        <v>19.838000000000001</v>
      </c>
      <c r="F83" s="42">
        <v>0</v>
      </c>
      <c r="G83" s="33">
        <f t="shared" ref="G83:G95" si="18">SUM(E83:F83)</f>
        <v>19.838000000000001</v>
      </c>
    </row>
    <row r="84" spans="1:7" ht="15" customHeight="1">
      <c r="A84" s="43"/>
      <c r="B84" s="144" t="s">
        <v>174</v>
      </c>
      <c r="C84" s="144"/>
      <c r="D84" s="144"/>
      <c r="E84" s="42">
        <v>217.36799999999999</v>
      </c>
      <c r="F84" s="42">
        <v>0</v>
      </c>
      <c r="G84" s="33">
        <f t="shared" si="18"/>
        <v>217.36799999999999</v>
      </c>
    </row>
    <row r="85" spans="1:7" ht="14.25" customHeight="1">
      <c r="A85" s="43"/>
      <c r="B85" s="53" t="s">
        <v>66</v>
      </c>
      <c r="C85" s="53"/>
      <c r="D85" s="51"/>
      <c r="E85" s="42">
        <v>11</v>
      </c>
      <c r="F85" s="42">
        <v>0</v>
      </c>
      <c r="G85" s="33">
        <f t="shared" si="18"/>
        <v>11</v>
      </c>
    </row>
    <row r="86" spans="1:7" ht="16.5" customHeight="1">
      <c r="A86" s="43"/>
      <c r="B86" s="144" t="s">
        <v>61</v>
      </c>
      <c r="C86" s="144"/>
      <c r="D86" s="144"/>
      <c r="E86" s="42">
        <v>4.9690000000000003</v>
      </c>
      <c r="F86" s="42">
        <v>13.851000000000001</v>
      </c>
      <c r="G86" s="33">
        <f t="shared" si="18"/>
        <v>18.82</v>
      </c>
    </row>
    <row r="87" spans="1:7" ht="16.5" customHeight="1">
      <c r="A87" s="43"/>
      <c r="B87" s="48" t="s">
        <v>229</v>
      </c>
      <c r="C87" s="137"/>
      <c r="D87" s="137"/>
      <c r="E87" s="42">
        <v>0</v>
      </c>
      <c r="F87" s="42">
        <v>5.2</v>
      </c>
      <c r="G87" s="33">
        <f t="shared" si="18"/>
        <v>5.2</v>
      </c>
    </row>
    <row r="88" spans="1:7" ht="15" customHeight="1">
      <c r="A88" s="47"/>
      <c r="B88" s="48" t="s">
        <v>62</v>
      </c>
      <c r="C88" s="48"/>
      <c r="D88" s="38"/>
      <c r="E88" s="42">
        <v>7</v>
      </c>
      <c r="F88" s="42">
        <v>1.4</v>
      </c>
      <c r="G88" s="33">
        <f t="shared" si="18"/>
        <v>8.4</v>
      </c>
    </row>
    <row r="89" spans="1:7" ht="15" customHeight="1">
      <c r="A89" s="39">
        <v>38</v>
      </c>
      <c r="B89" s="160" t="s">
        <v>55</v>
      </c>
      <c r="C89" s="160"/>
      <c r="D89" s="160"/>
      <c r="E89" s="82">
        <f>SUM(E90:E95)</f>
        <v>411.6</v>
      </c>
      <c r="F89" s="82">
        <f>SUM(F90:F95)</f>
        <v>6</v>
      </c>
      <c r="G89" s="82">
        <f>SUM(G90:G95)</f>
        <v>417.6</v>
      </c>
    </row>
    <row r="90" spans="1:7" ht="15" customHeight="1">
      <c r="A90" s="38">
        <v>38250</v>
      </c>
      <c r="B90" s="48" t="s">
        <v>147</v>
      </c>
      <c r="C90" s="54"/>
      <c r="D90" s="54"/>
      <c r="E90" s="42">
        <v>125</v>
      </c>
      <c r="F90" s="42">
        <v>-125</v>
      </c>
      <c r="G90" s="33">
        <f t="shared" si="18"/>
        <v>0</v>
      </c>
    </row>
    <row r="91" spans="1:7" ht="15" customHeight="1">
      <c r="A91" s="38">
        <v>38251</v>
      </c>
      <c r="B91" s="48" t="s">
        <v>232</v>
      </c>
      <c r="C91" s="138"/>
      <c r="D91" s="138"/>
      <c r="E91" s="42">
        <v>0</v>
      </c>
      <c r="F91" s="42">
        <v>125</v>
      </c>
      <c r="G91" s="33">
        <f t="shared" si="18"/>
        <v>125</v>
      </c>
    </row>
    <row r="92" spans="1:7" ht="16.5" customHeight="1">
      <c r="A92" s="38">
        <v>38252</v>
      </c>
      <c r="B92" s="169" t="s">
        <v>148</v>
      </c>
      <c r="C92" s="170"/>
      <c r="D92" s="171"/>
      <c r="E92" s="42">
        <v>257</v>
      </c>
      <c r="F92" s="42">
        <v>0</v>
      </c>
      <c r="G92" s="42">
        <f t="shared" si="18"/>
        <v>257</v>
      </c>
    </row>
    <row r="93" spans="1:7" ht="15">
      <c r="A93" s="38">
        <v>38254</v>
      </c>
      <c r="B93" s="48" t="s">
        <v>14</v>
      </c>
      <c r="C93" s="38"/>
      <c r="D93" s="38"/>
      <c r="E93" s="42">
        <v>22</v>
      </c>
      <c r="F93" s="42">
        <v>0</v>
      </c>
      <c r="G93" s="33">
        <f t="shared" si="18"/>
        <v>22</v>
      </c>
    </row>
    <row r="94" spans="1:7" ht="15">
      <c r="A94" s="38">
        <v>3880</v>
      </c>
      <c r="B94" s="144" t="s">
        <v>15</v>
      </c>
      <c r="C94" s="144"/>
      <c r="D94" s="144"/>
      <c r="E94" s="42">
        <v>0.6</v>
      </c>
      <c r="F94" s="42">
        <v>0</v>
      </c>
      <c r="G94" s="33">
        <f t="shared" si="18"/>
        <v>0.6</v>
      </c>
    </row>
    <row r="95" spans="1:7" ht="14.45" customHeight="1">
      <c r="A95" s="41">
        <v>3888</v>
      </c>
      <c r="B95" s="48" t="s">
        <v>17</v>
      </c>
      <c r="C95" s="38"/>
      <c r="D95" s="38"/>
      <c r="E95" s="42">
        <v>7</v>
      </c>
      <c r="F95" s="42">
        <v>6</v>
      </c>
      <c r="G95" s="33">
        <f t="shared" si="18"/>
        <v>13</v>
      </c>
    </row>
    <row r="96" spans="1:7" ht="16.5" customHeight="1">
      <c r="A96" s="10"/>
      <c r="B96" s="10"/>
      <c r="C96" s="10"/>
      <c r="D96" s="10"/>
      <c r="E96" s="18"/>
      <c r="F96" s="94"/>
      <c r="G96" s="91"/>
    </row>
    <row r="97" spans="1:7" ht="16.5" customHeight="1">
      <c r="A97" s="10"/>
      <c r="B97" s="10"/>
      <c r="C97" s="10"/>
      <c r="D97" s="10"/>
      <c r="E97" s="86"/>
      <c r="F97" s="86"/>
      <c r="G97" s="86"/>
    </row>
    <row r="98" spans="1:7" ht="15">
      <c r="A98" s="10"/>
      <c r="B98" s="10"/>
      <c r="C98" s="10"/>
      <c r="D98" s="10"/>
      <c r="E98" s="18"/>
      <c r="F98" s="92"/>
      <c r="G98" s="92"/>
    </row>
    <row r="99" spans="1:7" ht="15">
      <c r="A99" s="72" t="s">
        <v>67</v>
      </c>
      <c r="B99" s="10"/>
      <c r="C99" s="10"/>
      <c r="D99" s="10"/>
      <c r="E99" s="18"/>
      <c r="F99" s="92"/>
      <c r="G99" s="92"/>
    </row>
    <row r="100" spans="1:7" ht="15">
      <c r="A100" s="12" t="s">
        <v>68</v>
      </c>
      <c r="B100" s="12"/>
      <c r="C100" s="10"/>
      <c r="D100" s="10"/>
      <c r="E100" s="18"/>
      <c r="F100" s="92"/>
      <c r="G100" s="92"/>
    </row>
  </sheetData>
  <mergeCells count="46">
    <mergeCell ref="B66:D66"/>
    <mergeCell ref="B54:D54"/>
    <mergeCell ref="B55:D56"/>
    <mergeCell ref="B65:D65"/>
    <mergeCell ref="B64:D64"/>
    <mergeCell ref="B58:D58"/>
    <mergeCell ref="B59:D59"/>
    <mergeCell ref="B60:D60"/>
    <mergeCell ref="A71:A72"/>
    <mergeCell ref="B74:D74"/>
    <mergeCell ref="B94:D94"/>
    <mergeCell ref="B71:D72"/>
    <mergeCell ref="B89:D89"/>
    <mergeCell ref="B86:D86"/>
    <mergeCell ref="B81:D81"/>
    <mergeCell ref="B83:D83"/>
    <mergeCell ref="B80:D80"/>
    <mergeCell ref="B84:D84"/>
    <mergeCell ref="B92:D92"/>
    <mergeCell ref="B82:D82"/>
    <mergeCell ref="B23:D23"/>
    <mergeCell ref="G6:G7"/>
    <mergeCell ref="G71:G72"/>
    <mergeCell ref="E6:E7"/>
    <mergeCell ref="E71:E72"/>
    <mergeCell ref="F6:F7"/>
    <mergeCell ref="F71:F72"/>
    <mergeCell ref="B9:D9"/>
    <mergeCell ref="B11:D11"/>
    <mergeCell ref="B12:D12"/>
    <mergeCell ref="B14:D14"/>
    <mergeCell ref="B18:D18"/>
    <mergeCell ref="B70:D70"/>
    <mergeCell ref="B49:D49"/>
    <mergeCell ref="B27:D27"/>
    <mergeCell ref="B67:D67"/>
    <mergeCell ref="A55:A56"/>
    <mergeCell ref="B57:D57"/>
    <mergeCell ref="B61:D61"/>
    <mergeCell ref="B62:D62"/>
    <mergeCell ref="B34:D34"/>
    <mergeCell ref="B39:D39"/>
    <mergeCell ref="B36:D36"/>
    <mergeCell ref="B37:D37"/>
    <mergeCell ref="B38:D38"/>
    <mergeCell ref="B40:D40"/>
  </mergeCells>
  <phoneticPr fontId="0" type="noConversion"/>
  <pageMargins left="1.299212598425197" right="1.299212598425197" top="0.74803149606299213" bottom="0.74803149606299213" header="0.31496062992125984" footer="0.31496062992125984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workbookViewId="0">
      <selection activeCell="I9" sqref="I9"/>
    </sheetView>
  </sheetViews>
  <sheetFormatPr defaultRowHeight="12.75"/>
  <cols>
    <col min="1" max="1" width="10" customWidth="1"/>
    <col min="2" max="2" width="9.140625" customWidth="1"/>
    <col min="6" max="6" width="27" customWidth="1"/>
    <col min="7" max="7" width="18.140625" customWidth="1"/>
    <col min="8" max="8" width="11.7109375" customWidth="1"/>
    <col min="9" max="9" width="16" customWidth="1"/>
  </cols>
  <sheetData>
    <row r="1" spans="1:9" ht="15">
      <c r="A1" s="10"/>
      <c r="B1" s="10"/>
      <c r="C1" s="10"/>
      <c r="D1" s="10"/>
      <c r="E1" s="10"/>
      <c r="F1" s="10"/>
      <c r="G1" s="95"/>
      <c r="H1" s="10" t="s">
        <v>206</v>
      </c>
      <c r="I1" s="10"/>
    </row>
    <row r="2" spans="1:9" ht="15">
      <c r="A2" s="10"/>
      <c r="B2" s="10"/>
      <c r="C2" s="10"/>
      <c r="D2" s="10"/>
      <c r="E2" s="10"/>
      <c r="F2" s="10"/>
      <c r="G2" s="37"/>
      <c r="H2" s="10" t="s">
        <v>90</v>
      </c>
      <c r="I2" s="10"/>
    </row>
    <row r="3" spans="1:9" ht="15">
      <c r="A3" s="10"/>
      <c r="B3" s="10"/>
      <c r="C3" s="10"/>
      <c r="D3" s="10"/>
      <c r="E3" s="10"/>
      <c r="F3" s="10"/>
      <c r="G3" s="95"/>
      <c r="H3" s="10"/>
      <c r="I3" s="10"/>
    </row>
    <row r="4" spans="1:9" ht="15">
      <c r="A4" s="10"/>
      <c r="B4" s="10"/>
      <c r="C4" s="10"/>
      <c r="D4" s="10"/>
      <c r="E4" s="10"/>
      <c r="F4" s="10"/>
      <c r="G4" s="97"/>
      <c r="H4" s="10" t="s">
        <v>132</v>
      </c>
      <c r="I4" s="10"/>
    </row>
    <row r="5" spans="1:9" ht="15">
      <c r="A5" s="11" t="s">
        <v>222</v>
      </c>
      <c r="B5" s="11"/>
      <c r="C5" s="11"/>
      <c r="D5" s="11"/>
      <c r="E5" s="11"/>
      <c r="F5" s="11"/>
      <c r="G5" s="10"/>
    </row>
    <row r="6" spans="1:9" ht="15">
      <c r="A6" s="11" t="s">
        <v>54</v>
      </c>
      <c r="B6" s="11"/>
      <c r="C6" s="11"/>
      <c r="D6" s="11"/>
      <c r="E6" s="11"/>
      <c r="F6" s="11"/>
      <c r="G6" s="10"/>
    </row>
    <row r="7" spans="1:9" ht="34.5" customHeight="1">
      <c r="A7" s="182"/>
      <c r="B7" s="183"/>
      <c r="C7" s="183"/>
      <c r="D7" s="183"/>
      <c r="E7" s="183"/>
      <c r="F7" s="184"/>
      <c r="G7" s="181" t="s">
        <v>234</v>
      </c>
      <c r="H7" s="181" t="s">
        <v>204</v>
      </c>
      <c r="I7" s="181" t="s">
        <v>235</v>
      </c>
    </row>
    <row r="8" spans="1:9" ht="19.5" customHeight="1">
      <c r="A8" s="185"/>
      <c r="B8" s="186"/>
      <c r="C8" s="186"/>
      <c r="D8" s="186"/>
      <c r="E8" s="186"/>
      <c r="F8" s="187"/>
      <c r="G8" s="181"/>
      <c r="H8" s="181"/>
      <c r="I8" s="181"/>
    </row>
    <row r="9" spans="1:9" ht="17.25" customHeight="1">
      <c r="A9" s="38" t="s">
        <v>37</v>
      </c>
      <c r="B9" s="160" t="s">
        <v>38</v>
      </c>
      <c r="C9" s="160"/>
      <c r="D9" s="160"/>
      <c r="E9" s="160"/>
      <c r="F9" s="160"/>
      <c r="G9" s="32">
        <f>SUM(G10+G14)</f>
        <v>2752</v>
      </c>
      <c r="H9" s="32">
        <f>SUM(H10+H14)</f>
        <v>0</v>
      </c>
      <c r="I9" s="32">
        <f>SUM(I10+I14)</f>
        <v>2752</v>
      </c>
    </row>
    <row r="10" spans="1:9" ht="15" customHeight="1">
      <c r="A10" s="55" t="s">
        <v>39</v>
      </c>
      <c r="B10" s="160" t="s">
        <v>95</v>
      </c>
      <c r="C10" s="160"/>
      <c r="D10" s="160"/>
      <c r="E10" s="160"/>
      <c r="F10" s="160"/>
      <c r="G10" s="32">
        <f t="shared" ref="G10" si="0">SUM(G11:G13)</f>
        <v>4000</v>
      </c>
      <c r="H10" s="32">
        <f t="shared" ref="H10:I10" si="1">SUM(H11:H13)</f>
        <v>0</v>
      </c>
      <c r="I10" s="32">
        <f t="shared" si="1"/>
        <v>4000</v>
      </c>
    </row>
    <row r="11" spans="1:9" ht="17.25" customHeight="1">
      <c r="A11" s="55" t="s">
        <v>40</v>
      </c>
      <c r="B11" s="161" t="s">
        <v>41</v>
      </c>
      <c r="C11" s="161"/>
      <c r="D11" s="161"/>
      <c r="E11" s="161"/>
      <c r="F11" s="161"/>
      <c r="G11" s="40">
        <v>4000</v>
      </c>
      <c r="H11" s="40">
        <v>0</v>
      </c>
      <c r="I11" s="40">
        <f>SUM(G11:H11)</f>
        <v>4000</v>
      </c>
    </row>
    <row r="12" spans="1:9" ht="15">
      <c r="A12" s="55" t="s">
        <v>40</v>
      </c>
      <c r="B12" s="51" t="s">
        <v>50</v>
      </c>
      <c r="C12" s="51"/>
      <c r="D12" s="51"/>
      <c r="E12" s="51"/>
      <c r="F12" s="51"/>
      <c r="G12" s="40">
        <v>0</v>
      </c>
      <c r="H12" s="40">
        <v>0</v>
      </c>
      <c r="I12" s="40">
        <f t="shared" ref="I12:I16" si="2">SUM(G12:H12)</f>
        <v>0</v>
      </c>
    </row>
    <row r="13" spans="1:9" ht="15">
      <c r="A13" s="55" t="s">
        <v>40</v>
      </c>
      <c r="B13" s="51" t="s">
        <v>80</v>
      </c>
      <c r="C13" s="51"/>
      <c r="D13" s="61"/>
      <c r="E13" s="63"/>
      <c r="F13" s="62"/>
      <c r="G13" s="40">
        <v>0</v>
      </c>
      <c r="H13" s="40">
        <v>0</v>
      </c>
      <c r="I13" s="40">
        <f t="shared" si="2"/>
        <v>0</v>
      </c>
    </row>
    <row r="14" spans="1:9" ht="16.5" customHeight="1">
      <c r="A14" s="55" t="s">
        <v>43</v>
      </c>
      <c r="B14" s="160" t="s">
        <v>96</v>
      </c>
      <c r="C14" s="160"/>
      <c r="D14" s="160"/>
      <c r="E14" s="160"/>
      <c r="F14" s="160"/>
      <c r="G14" s="32">
        <f>SUM(G15:G16)</f>
        <v>-1248</v>
      </c>
      <c r="H14" s="32">
        <f>SUM(H15:H16)</f>
        <v>0</v>
      </c>
      <c r="I14" s="32">
        <f>SUM(I15:I16)</f>
        <v>-1248</v>
      </c>
    </row>
    <row r="15" spans="1:9" ht="15">
      <c r="A15" s="55" t="s">
        <v>44</v>
      </c>
      <c r="B15" s="51" t="s">
        <v>45</v>
      </c>
      <c r="C15" s="51"/>
      <c r="D15" s="51"/>
      <c r="E15" s="51"/>
      <c r="F15" s="51"/>
      <c r="G15" s="40">
        <v>-1248</v>
      </c>
      <c r="H15" s="40">
        <v>0</v>
      </c>
      <c r="I15" s="40">
        <f t="shared" si="2"/>
        <v>-1248</v>
      </c>
    </row>
    <row r="16" spans="1:9" ht="15.95" customHeight="1">
      <c r="A16" s="55" t="s">
        <v>44</v>
      </c>
      <c r="B16" s="51" t="s">
        <v>80</v>
      </c>
      <c r="C16" s="51"/>
      <c r="D16" s="61"/>
      <c r="E16" s="63"/>
      <c r="F16" s="62"/>
      <c r="G16" s="45">
        <v>0</v>
      </c>
      <c r="H16" s="90">
        <v>0</v>
      </c>
      <c r="I16" s="40">
        <f t="shared" si="2"/>
        <v>0</v>
      </c>
    </row>
    <row r="17" spans="1:7" ht="15">
      <c r="A17" s="10"/>
      <c r="B17" s="10"/>
      <c r="C17" s="10"/>
      <c r="D17" s="10"/>
      <c r="E17" s="10"/>
      <c r="F17" s="10"/>
      <c r="G17" s="10"/>
    </row>
    <row r="18" spans="1:7" ht="15">
      <c r="A18" s="12" t="s">
        <v>67</v>
      </c>
      <c r="B18" s="10"/>
      <c r="C18" s="10"/>
      <c r="D18" s="10"/>
      <c r="E18" s="10"/>
      <c r="F18" s="10"/>
      <c r="G18" s="13"/>
    </row>
    <row r="19" spans="1:7" ht="15">
      <c r="A19" s="12" t="s">
        <v>68</v>
      </c>
      <c r="B19" s="10"/>
      <c r="C19" s="10"/>
      <c r="D19" s="10"/>
      <c r="E19" s="10"/>
      <c r="F19" s="10"/>
      <c r="G19" s="10"/>
    </row>
    <row r="20" spans="1:7" ht="15">
      <c r="A20" s="10"/>
      <c r="B20" s="10"/>
      <c r="C20" s="10"/>
      <c r="D20" s="10"/>
      <c r="E20" s="10"/>
      <c r="F20" s="10"/>
      <c r="G20" s="10"/>
    </row>
    <row r="21" spans="1:7" ht="14.25">
      <c r="A21" s="1"/>
    </row>
    <row r="22" spans="1:7" ht="14.25">
      <c r="A22" s="1"/>
    </row>
    <row r="23" spans="1:7">
      <c r="A23" s="3"/>
    </row>
  </sheetData>
  <mergeCells count="8">
    <mergeCell ref="H7:H8"/>
    <mergeCell ref="I7:I8"/>
    <mergeCell ref="G7:G8"/>
    <mergeCell ref="B14:F14"/>
    <mergeCell ref="B11:F11"/>
    <mergeCell ref="B10:F10"/>
    <mergeCell ref="B9:F9"/>
    <mergeCell ref="A7:F8"/>
  </mergeCells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topLeftCell="A4" workbookViewId="0">
      <selection activeCell="B15" sqref="B15:D15"/>
    </sheetView>
  </sheetViews>
  <sheetFormatPr defaultRowHeight="12.75"/>
  <cols>
    <col min="1" max="1" width="11" customWidth="1"/>
    <col min="4" max="4" width="48.140625" customWidth="1"/>
    <col min="5" max="5" width="14.5703125" customWidth="1"/>
    <col min="6" max="6" width="11.7109375" customWidth="1"/>
    <col min="7" max="7" width="14.140625" customWidth="1"/>
  </cols>
  <sheetData>
    <row r="1" spans="1:7" ht="20.100000000000001" customHeight="1">
      <c r="G1" s="24" t="s">
        <v>215</v>
      </c>
    </row>
    <row r="2" spans="1:7" ht="15">
      <c r="A2" s="11" t="s">
        <v>223</v>
      </c>
      <c r="B2" s="10"/>
      <c r="C2" s="11"/>
      <c r="D2" s="10"/>
      <c r="E2" s="10"/>
      <c r="F2" s="10"/>
    </row>
    <row r="3" spans="1:7" ht="12.6" customHeight="1">
      <c r="A3" s="11" t="s">
        <v>54</v>
      </c>
      <c r="B3" s="10"/>
      <c r="C3" s="11"/>
      <c r="D3" s="10"/>
      <c r="E3" s="10"/>
      <c r="F3" s="10"/>
    </row>
    <row r="4" spans="1:7" ht="20.25" customHeight="1">
      <c r="A4" s="10"/>
      <c r="B4" s="10"/>
      <c r="C4" s="10"/>
      <c r="D4" s="10"/>
      <c r="E4" s="181" t="s">
        <v>240</v>
      </c>
      <c r="F4" s="181" t="s">
        <v>204</v>
      </c>
      <c r="G4" s="181" t="s">
        <v>236</v>
      </c>
    </row>
    <row r="5" spans="1:7" ht="51" customHeight="1">
      <c r="A5" s="10"/>
      <c r="B5" s="10"/>
      <c r="C5" s="10"/>
      <c r="D5" s="10"/>
      <c r="E5" s="181"/>
      <c r="F5" s="181"/>
      <c r="G5" s="181"/>
    </row>
    <row r="6" spans="1:7" ht="15">
      <c r="A6" s="38"/>
      <c r="B6" s="39" t="s">
        <v>64</v>
      </c>
      <c r="C6" s="38"/>
      <c r="D6" s="38"/>
      <c r="E6" s="31">
        <f>SUM(E7+E9+E11)</f>
        <v>9132.0419999999995</v>
      </c>
      <c r="F6" s="31">
        <f>SUM(F7+F9+F11)</f>
        <v>1500</v>
      </c>
      <c r="G6" s="33">
        <f>SUM(G7+G9+G11)</f>
        <v>10632.041999999999</v>
      </c>
    </row>
    <row r="7" spans="1:7" ht="15">
      <c r="A7" s="39">
        <v>381</v>
      </c>
      <c r="B7" s="39" t="s">
        <v>21</v>
      </c>
      <c r="C7" s="38"/>
      <c r="D7" s="38"/>
      <c r="E7" s="32">
        <f>SUM(E8:E8)</f>
        <v>13.11</v>
      </c>
      <c r="F7" s="32">
        <f>SUM(F8:F8)</f>
        <v>0</v>
      </c>
      <c r="G7" s="32">
        <f>SUM(G8:G8)</f>
        <v>13.11</v>
      </c>
    </row>
    <row r="8" spans="1:7" ht="15">
      <c r="A8" s="38">
        <v>3811</v>
      </c>
      <c r="B8" s="38" t="s">
        <v>22</v>
      </c>
      <c r="C8" s="38"/>
      <c r="D8" s="38"/>
      <c r="E8" s="33">
        <v>13.11</v>
      </c>
      <c r="F8" s="33">
        <v>0</v>
      </c>
      <c r="G8" s="33">
        <f>SUM(E8:F8)</f>
        <v>13.11</v>
      </c>
    </row>
    <row r="9" spans="1:7" ht="15.75" customHeight="1">
      <c r="A9" s="39"/>
      <c r="B9" s="160" t="s">
        <v>23</v>
      </c>
      <c r="C9" s="160"/>
      <c r="D9" s="160"/>
      <c r="E9" s="31">
        <f>SUM(E10:E10)</f>
        <v>0.5</v>
      </c>
      <c r="F9" s="31">
        <f>SUM(F10:F10)</f>
        <v>0</v>
      </c>
      <c r="G9" s="31">
        <f>SUM(G10:G10)</f>
        <v>0.5</v>
      </c>
    </row>
    <row r="10" spans="1:7" ht="15">
      <c r="A10" s="38">
        <v>655</v>
      </c>
      <c r="B10" s="38" t="s">
        <v>24</v>
      </c>
      <c r="C10" s="38"/>
      <c r="D10" s="38"/>
      <c r="E10" s="33">
        <v>0.5</v>
      </c>
      <c r="F10" s="33">
        <v>0</v>
      </c>
      <c r="G10" s="33">
        <v>0.5</v>
      </c>
    </row>
    <row r="11" spans="1:7" ht="17.100000000000001" customHeight="1">
      <c r="A11" s="41">
        <v>3502</v>
      </c>
      <c r="B11" s="41" t="s">
        <v>25</v>
      </c>
      <c r="C11" s="38"/>
      <c r="D11" s="38"/>
      <c r="E11" s="31">
        <f>SUM(E12:E21)</f>
        <v>9118.4319999999989</v>
      </c>
      <c r="F11" s="31">
        <f>SUM(F12:F21)</f>
        <v>1500</v>
      </c>
      <c r="G11" s="31">
        <f>SUM(G12:G21)</f>
        <v>10618.431999999999</v>
      </c>
    </row>
    <row r="12" spans="1:7" ht="15.75" customHeight="1">
      <c r="A12" s="191" t="s">
        <v>150</v>
      </c>
      <c r="B12" s="204" t="s">
        <v>181</v>
      </c>
      <c r="C12" s="205"/>
      <c r="D12" s="206"/>
      <c r="E12" s="188">
        <v>988.33600000000001</v>
      </c>
      <c r="F12" s="188">
        <v>0</v>
      </c>
      <c r="G12" s="157">
        <f>SUM(E12:F12)</f>
        <v>988.33600000000001</v>
      </c>
    </row>
    <row r="13" spans="1:7" ht="15.75" customHeight="1">
      <c r="A13" s="192"/>
      <c r="B13" s="207"/>
      <c r="C13" s="208"/>
      <c r="D13" s="209"/>
      <c r="E13" s="188"/>
      <c r="F13" s="188"/>
      <c r="G13" s="157"/>
    </row>
    <row r="14" spans="1:7" ht="32.1" customHeight="1">
      <c r="A14" s="80" t="s">
        <v>149</v>
      </c>
      <c r="B14" s="145" t="s">
        <v>243</v>
      </c>
      <c r="C14" s="146"/>
      <c r="D14" s="147"/>
      <c r="E14" s="140">
        <v>0</v>
      </c>
      <c r="F14" s="140">
        <v>1500</v>
      </c>
      <c r="G14" s="139">
        <f>SUM(E14:F14)</f>
        <v>1500</v>
      </c>
    </row>
    <row r="15" spans="1:7" ht="29.25" customHeight="1">
      <c r="A15" s="80" t="s">
        <v>149</v>
      </c>
      <c r="B15" s="145" t="s">
        <v>190</v>
      </c>
      <c r="C15" s="146"/>
      <c r="D15" s="147"/>
      <c r="E15" s="42">
        <v>0</v>
      </c>
      <c r="F15" s="42">
        <v>0</v>
      </c>
      <c r="G15" s="42">
        <f>SUM(E15:F15)</f>
        <v>0</v>
      </c>
    </row>
    <row r="16" spans="1:7" ht="14.25" customHeight="1">
      <c r="A16" s="193" t="s">
        <v>150</v>
      </c>
      <c r="B16" s="195" t="s">
        <v>182</v>
      </c>
      <c r="C16" s="196"/>
      <c r="D16" s="197"/>
      <c r="E16" s="189">
        <v>6509</v>
      </c>
      <c r="F16" s="189">
        <v>0</v>
      </c>
      <c r="G16" s="189">
        <f>SUM(E16:F16)</f>
        <v>6509</v>
      </c>
    </row>
    <row r="17" spans="1:7" ht="15.75" customHeight="1">
      <c r="A17" s="194"/>
      <c r="B17" s="198"/>
      <c r="C17" s="199"/>
      <c r="D17" s="200"/>
      <c r="E17" s="190"/>
      <c r="F17" s="190"/>
      <c r="G17" s="190"/>
    </row>
    <row r="18" spans="1:7" ht="15" customHeight="1">
      <c r="A18" s="152" t="s">
        <v>150</v>
      </c>
      <c r="B18" s="152" t="s">
        <v>183</v>
      </c>
      <c r="C18" s="152"/>
      <c r="D18" s="152"/>
      <c r="E18" s="188">
        <v>935</v>
      </c>
      <c r="F18" s="188">
        <v>0</v>
      </c>
      <c r="G18" s="188">
        <f>SUM(E18:F18)</f>
        <v>935</v>
      </c>
    </row>
    <row r="19" spans="1:7" ht="17.25" customHeight="1">
      <c r="A19" s="152"/>
      <c r="B19" s="152"/>
      <c r="C19" s="152"/>
      <c r="D19" s="152"/>
      <c r="E19" s="188"/>
      <c r="F19" s="188"/>
      <c r="G19" s="188"/>
    </row>
    <row r="20" spans="1:7" ht="27.95" customHeight="1">
      <c r="A20" s="81" t="s">
        <v>53</v>
      </c>
      <c r="B20" s="201" t="s">
        <v>154</v>
      </c>
      <c r="C20" s="202"/>
      <c r="D20" s="203"/>
      <c r="E20" s="42">
        <v>244.732</v>
      </c>
      <c r="F20" s="42">
        <v>0</v>
      </c>
      <c r="G20" s="42">
        <f>SUM(E20:F20)</f>
        <v>244.732</v>
      </c>
    </row>
    <row r="21" spans="1:7" ht="26.25" customHeight="1">
      <c r="A21" s="81" t="s">
        <v>53</v>
      </c>
      <c r="B21" s="201" t="s">
        <v>152</v>
      </c>
      <c r="C21" s="202"/>
      <c r="D21" s="203"/>
      <c r="E21" s="42">
        <v>441.36399999999998</v>
      </c>
      <c r="F21" s="42">
        <v>0</v>
      </c>
      <c r="G21" s="42">
        <f>SUM(E21:F21)</f>
        <v>441.36399999999998</v>
      </c>
    </row>
    <row r="22" spans="1:7" ht="24.95" customHeight="1">
      <c r="A22" s="10"/>
      <c r="B22" s="10"/>
      <c r="C22" s="10"/>
      <c r="D22" s="11"/>
      <c r="E22" s="19"/>
    </row>
    <row r="23" spans="1:7" ht="18.95" customHeight="1">
      <c r="A23" s="12" t="s">
        <v>26</v>
      </c>
      <c r="B23" s="12"/>
      <c r="C23" s="10"/>
      <c r="D23" s="10"/>
      <c r="E23" s="17"/>
    </row>
    <row r="24" spans="1:7" ht="15.95" customHeight="1">
      <c r="A24" s="12" t="s">
        <v>70</v>
      </c>
      <c r="B24" s="12"/>
      <c r="C24" s="10"/>
      <c r="D24" s="10"/>
      <c r="E24" s="19"/>
    </row>
    <row r="25" spans="1:7" ht="15">
      <c r="A25" s="10"/>
      <c r="B25" s="10"/>
      <c r="C25" s="10"/>
      <c r="D25" s="10"/>
      <c r="E25" s="19"/>
    </row>
    <row r="26" spans="1:7" ht="15.95" customHeight="1">
      <c r="A26" s="10"/>
      <c r="B26" s="10"/>
      <c r="C26" s="10"/>
      <c r="D26" s="10"/>
      <c r="E26" s="6"/>
    </row>
    <row r="27" spans="1:7" ht="15">
      <c r="C27" s="10"/>
      <c r="D27" s="10"/>
      <c r="E27" s="14"/>
    </row>
    <row r="28" spans="1:7" ht="15">
      <c r="C28" s="10"/>
      <c r="D28" s="10"/>
      <c r="E28" s="5"/>
    </row>
    <row r="29" spans="1:7" ht="15">
      <c r="A29" s="16"/>
      <c r="B29" s="15"/>
      <c r="C29" s="10"/>
      <c r="D29" s="10"/>
      <c r="E29" s="5"/>
    </row>
  </sheetData>
  <mergeCells count="23">
    <mergeCell ref="E4:E5"/>
    <mergeCell ref="B9:D9"/>
    <mergeCell ref="B20:D20"/>
    <mergeCell ref="B21:D21"/>
    <mergeCell ref="B12:D13"/>
    <mergeCell ref="E12:E13"/>
    <mergeCell ref="E18:E19"/>
    <mergeCell ref="B14:D14"/>
    <mergeCell ref="A12:A13"/>
    <mergeCell ref="B15:D15"/>
    <mergeCell ref="A16:A17"/>
    <mergeCell ref="E16:E17"/>
    <mergeCell ref="A18:A19"/>
    <mergeCell ref="B18:D19"/>
    <mergeCell ref="B16:D17"/>
    <mergeCell ref="F18:F19"/>
    <mergeCell ref="G4:G5"/>
    <mergeCell ref="G12:G13"/>
    <mergeCell ref="G16:G17"/>
    <mergeCell ref="G18:G19"/>
    <mergeCell ref="F4:F5"/>
    <mergeCell ref="F12:F13"/>
    <mergeCell ref="F16:F17"/>
  </mergeCells>
  <phoneticPr fontId="0" type="noConversion"/>
  <pageMargins left="1.299212598425197" right="1.299212598425197" top="0.74803149606299213" bottom="0.74803149606299213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zoomScale="106" zoomScaleNormal="106" workbookViewId="0">
      <selection activeCell="C7" sqref="C7"/>
    </sheetView>
  </sheetViews>
  <sheetFormatPr defaultRowHeight="12.75"/>
  <cols>
    <col min="1" max="1" width="10" customWidth="1"/>
    <col min="2" max="2" width="69" customWidth="1"/>
    <col min="3" max="3" width="13.7109375" customWidth="1"/>
    <col min="4" max="4" width="11.28515625" customWidth="1"/>
    <col min="5" max="5" width="13.42578125" customWidth="1"/>
  </cols>
  <sheetData>
    <row r="1" spans="1:5" ht="15">
      <c r="E1" s="10" t="s">
        <v>216</v>
      </c>
    </row>
    <row r="2" spans="1:5" ht="24.6" customHeight="1">
      <c r="A2" s="10"/>
      <c r="B2" s="11"/>
      <c r="E2" s="10"/>
    </row>
    <row r="3" spans="1:5" ht="15" customHeight="1">
      <c r="A3" s="11" t="s">
        <v>224</v>
      </c>
      <c r="B3" s="11"/>
      <c r="C3" s="181" t="s">
        <v>241</v>
      </c>
      <c r="D3" s="181" t="s">
        <v>204</v>
      </c>
      <c r="E3" s="181" t="s">
        <v>239</v>
      </c>
    </row>
    <row r="4" spans="1:5" ht="15.95" customHeight="1">
      <c r="A4" s="11" t="s">
        <v>54</v>
      </c>
      <c r="B4" s="11"/>
      <c r="C4" s="181"/>
      <c r="D4" s="181"/>
      <c r="E4" s="181"/>
    </row>
    <row r="5" spans="1:5" ht="18.95" customHeight="1">
      <c r="A5" s="11"/>
      <c r="B5" s="11"/>
      <c r="C5" s="181"/>
      <c r="D5" s="181"/>
      <c r="E5" s="181"/>
    </row>
    <row r="6" spans="1:5" ht="15" customHeight="1">
      <c r="A6" s="10"/>
      <c r="B6" s="10"/>
      <c r="C6" s="181"/>
      <c r="D6" s="181"/>
      <c r="E6" s="181"/>
    </row>
    <row r="7" spans="1:5" ht="14.25">
      <c r="A7" s="56" t="s">
        <v>37</v>
      </c>
      <c r="B7" s="57" t="s">
        <v>46</v>
      </c>
      <c r="C7" s="58">
        <f>SUM(C8+C14)</f>
        <v>2752</v>
      </c>
      <c r="D7" s="58">
        <f>SUM(D8+D14)</f>
        <v>0</v>
      </c>
      <c r="E7" s="58">
        <f>SUM(E8+E14)</f>
        <v>2752</v>
      </c>
    </row>
    <row r="8" spans="1:5" ht="14.25">
      <c r="A8" s="59" t="s">
        <v>57</v>
      </c>
      <c r="B8" s="39" t="s">
        <v>93</v>
      </c>
      <c r="C8" s="31">
        <f>SUM(C9:C13)</f>
        <v>4000</v>
      </c>
      <c r="D8" s="31">
        <f>SUM(D9:D13)</f>
        <v>0</v>
      </c>
      <c r="E8" s="31">
        <f>SUM(E9:E13)</f>
        <v>4000</v>
      </c>
    </row>
    <row r="9" spans="1:5" ht="21.95" customHeight="1">
      <c r="A9" s="38" t="s">
        <v>42</v>
      </c>
      <c r="B9" s="38" t="s">
        <v>71</v>
      </c>
      <c r="C9" s="33">
        <v>3200</v>
      </c>
      <c r="D9" s="33">
        <v>200</v>
      </c>
      <c r="E9" s="33">
        <f t="shared" ref="E9:E13" si="0">SUM(C9:D9)</f>
        <v>3400</v>
      </c>
    </row>
    <row r="10" spans="1:5" ht="15">
      <c r="A10" s="38" t="s">
        <v>42</v>
      </c>
      <c r="B10" s="38" t="s">
        <v>106</v>
      </c>
      <c r="C10" s="33">
        <v>200</v>
      </c>
      <c r="D10" s="33">
        <v>-200</v>
      </c>
      <c r="E10" s="33">
        <f t="shared" si="0"/>
        <v>0</v>
      </c>
    </row>
    <row r="11" spans="1:5" ht="15">
      <c r="A11" s="38" t="s">
        <v>42</v>
      </c>
      <c r="B11" s="38" t="s">
        <v>72</v>
      </c>
      <c r="C11" s="33">
        <v>600</v>
      </c>
      <c r="D11" s="33">
        <v>0</v>
      </c>
      <c r="E11" s="33">
        <f t="shared" si="0"/>
        <v>600</v>
      </c>
    </row>
    <row r="12" spans="1:5" ht="15">
      <c r="A12" s="38" t="s">
        <v>42</v>
      </c>
      <c r="B12" s="38" t="s">
        <v>56</v>
      </c>
      <c r="C12" s="33">
        <v>0</v>
      </c>
      <c r="D12" s="33">
        <v>0</v>
      </c>
      <c r="E12" s="33">
        <f t="shared" si="0"/>
        <v>0</v>
      </c>
    </row>
    <row r="13" spans="1:5" ht="15">
      <c r="A13" s="38" t="s">
        <v>47</v>
      </c>
      <c r="B13" s="38" t="s">
        <v>48</v>
      </c>
      <c r="C13" s="33">
        <v>0</v>
      </c>
      <c r="D13" s="33">
        <v>0</v>
      </c>
      <c r="E13" s="33">
        <f t="shared" si="0"/>
        <v>0</v>
      </c>
    </row>
    <row r="14" spans="1:5" ht="14.25">
      <c r="A14" s="59" t="s">
        <v>57</v>
      </c>
      <c r="B14" s="60" t="s">
        <v>94</v>
      </c>
      <c r="C14" s="31">
        <f>SUM(C15:C16)</f>
        <v>-1248</v>
      </c>
      <c r="D14" s="31">
        <f>SUM(D15:D16)</f>
        <v>0</v>
      </c>
      <c r="E14" s="31">
        <f>SUM(E15:E16)</f>
        <v>-1248</v>
      </c>
    </row>
    <row r="15" spans="1:5" ht="15">
      <c r="A15" s="55" t="s">
        <v>44</v>
      </c>
      <c r="B15" s="38" t="s">
        <v>49</v>
      </c>
      <c r="C15" s="33">
        <v>-1248</v>
      </c>
      <c r="D15" s="33">
        <v>0</v>
      </c>
      <c r="E15" s="33">
        <f>SUM(C15:D15)</f>
        <v>-1248</v>
      </c>
    </row>
    <row r="16" spans="1:5" ht="15">
      <c r="A16" s="55" t="s">
        <v>44</v>
      </c>
      <c r="B16" s="38" t="s">
        <v>56</v>
      </c>
      <c r="C16" s="33">
        <v>0</v>
      </c>
      <c r="D16" s="33">
        <v>0</v>
      </c>
      <c r="E16" s="33">
        <f t="shared" ref="E16" si="1">SUM(C16:D16)</f>
        <v>0</v>
      </c>
    </row>
    <row r="17" spans="1:3" ht="21" customHeight="1">
      <c r="A17" s="12"/>
      <c r="B17" s="10"/>
      <c r="C17" s="13"/>
    </row>
    <row r="18" spans="1:3" ht="20.100000000000001" customHeight="1">
      <c r="A18" s="12" t="s">
        <v>26</v>
      </c>
      <c r="B18" s="10"/>
      <c r="C18" s="10"/>
    </row>
    <row r="19" spans="1:3" ht="15">
      <c r="A19" s="12" t="s">
        <v>70</v>
      </c>
      <c r="B19" s="10"/>
      <c r="C19" s="17"/>
    </row>
    <row r="20" spans="1:3" ht="15">
      <c r="A20" s="1"/>
      <c r="B20" s="10"/>
      <c r="C20" s="17"/>
    </row>
    <row r="21" spans="1:3" ht="15">
      <c r="B21" s="10"/>
      <c r="C21" s="10"/>
    </row>
    <row r="22" spans="1:3" ht="15">
      <c r="B22" s="10"/>
      <c r="C22" s="10"/>
    </row>
    <row r="24" spans="1:3">
      <c r="A24" s="3"/>
    </row>
  </sheetData>
  <mergeCells count="3">
    <mergeCell ref="D3:D6"/>
    <mergeCell ref="E3:E6"/>
    <mergeCell ref="C3:C6"/>
  </mergeCells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topLeftCell="A7" zoomScaleNormal="100" workbookViewId="0">
      <selection activeCell="A47" sqref="A47"/>
    </sheetView>
  </sheetViews>
  <sheetFormatPr defaultRowHeight="12.75"/>
  <cols>
    <col min="1" max="1" width="73.7109375" customWidth="1"/>
    <col min="2" max="2" width="15.28515625" customWidth="1"/>
    <col min="3" max="3" width="14.28515625" customWidth="1"/>
    <col min="4" max="4" width="14.42578125" customWidth="1"/>
  </cols>
  <sheetData>
    <row r="1" spans="1:4" ht="15">
      <c r="A1" s="18"/>
      <c r="B1" s="18"/>
      <c r="C1" s="18"/>
      <c r="D1" s="10" t="s">
        <v>217</v>
      </c>
    </row>
    <row r="2" spans="1:4" ht="14.25">
      <c r="A2" s="101" t="s">
        <v>210</v>
      </c>
      <c r="B2" s="18"/>
      <c r="C2" s="18"/>
      <c r="D2" s="18"/>
    </row>
    <row r="3" spans="1:4" ht="14.25">
      <c r="A3" s="18"/>
      <c r="B3" s="18"/>
      <c r="C3" s="18"/>
      <c r="D3" s="18"/>
    </row>
    <row r="4" spans="1:4" ht="13.35" customHeight="1">
      <c r="A4" s="101"/>
      <c r="B4" s="210" t="s">
        <v>237</v>
      </c>
      <c r="C4" s="210" t="s">
        <v>204</v>
      </c>
      <c r="D4" s="210" t="s">
        <v>238</v>
      </c>
    </row>
    <row r="5" spans="1:4" ht="45.6" customHeight="1">
      <c r="A5" s="103"/>
      <c r="B5" s="210"/>
      <c r="C5" s="210"/>
      <c r="D5" s="210"/>
    </row>
    <row r="6" spans="1:4" ht="17.25" customHeight="1">
      <c r="A6" s="104" t="s">
        <v>29</v>
      </c>
      <c r="B6" s="105">
        <v>44962.714</v>
      </c>
      <c r="C6" s="105">
        <v>925.63699999999994</v>
      </c>
      <c r="D6" s="105">
        <f>SUM(B6:C6)</f>
        <v>45888.351000000002</v>
      </c>
    </row>
    <row r="7" spans="1:4" ht="14.25">
      <c r="A7" s="104" t="s">
        <v>28</v>
      </c>
      <c r="B7" s="106">
        <v>47114.091999999997</v>
      </c>
      <c r="C7" s="106">
        <v>453.15100000000001</v>
      </c>
      <c r="D7" s="105">
        <f>SUM(B7:C7)</f>
        <v>47567.242999999995</v>
      </c>
    </row>
    <row r="8" spans="1:4" ht="15">
      <c r="A8" s="107" t="s">
        <v>30</v>
      </c>
      <c r="B8" s="108">
        <f t="shared" ref="B8:D8" si="0">SUM(B6-B7)</f>
        <v>-2151.377999999997</v>
      </c>
      <c r="C8" s="108">
        <f t="shared" si="0"/>
        <v>472.48599999999993</v>
      </c>
      <c r="D8" s="108">
        <f t="shared" si="0"/>
        <v>-1678.8919999999925</v>
      </c>
    </row>
    <row r="9" spans="1:4" ht="15">
      <c r="A9" s="107" t="s">
        <v>31</v>
      </c>
      <c r="B9" s="108">
        <f t="shared" ref="B9:D9" si="1">B8*6</f>
        <v>-12908.267999999982</v>
      </c>
      <c r="C9" s="108">
        <f t="shared" si="1"/>
        <v>2834.9159999999997</v>
      </c>
      <c r="D9" s="108">
        <f t="shared" si="1"/>
        <v>-10073.351999999955</v>
      </c>
    </row>
    <row r="10" spans="1:4" ht="14.25">
      <c r="A10" s="104" t="s">
        <v>32</v>
      </c>
      <c r="B10" s="106">
        <f t="shared" ref="B10:D10" si="2">B6*0.6</f>
        <v>26977.628399999998</v>
      </c>
      <c r="C10" s="106">
        <v>555.38300000000004</v>
      </c>
      <c r="D10" s="106">
        <f t="shared" si="2"/>
        <v>27533.010600000001</v>
      </c>
    </row>
    <row r="11" spans="1:4" ht="15">
      <c r="A11" s="109" t="s">
        <v>33</v>
      </c>
      <c r="B11" s="108">
        <f t="shared" ref="B11:D11" si="3">SUM(B10)</f>
        <v>26977.628399999998</v>
      </c>
      <c r="C11" s="108">
        <f t="shared" si="3"/>
        <v>555.38300000000004</v>
      </c>
      <c r="D11" s="108">
        <f t="shared" si="3"/>
        <v>27533.010600000001</v>
      </c>
    </row>
    <row r="12" spans="1:4" ht="14.25">
      <c r="A12" s="104" t="s">
        <v>34</v>
      </c>
      <c r="B12" s="106">
        <f>B13-B34</f>
        <v>26827.551899999999</v>
      </c>
      <c r="C12" s="106">
        <f>C13-C34</f>
        <v>0</v>
      </c>
      <c r="D12" s="106">
        <f>D13-D34</f>
        <v>26827.551899999999</v>
      </c>
    </row>
    <row r="13" spans="1:4" ht="14.25">
      <c r="A13" s="104" t="s">
        <v>91</v>
      </c>
      <c r="B13" s="106">
        <f t="shared" ref="B13:D13" si="4">SUM(B14+B28+B29+B30+B31+B32+B33)</f>
        <v>26827.551899999999</v>
      </c>
      <c r="C13" s="106">
        <f t="shared" si="4"/>
        <v>0</v>
      </c>
      <c r="D13" s="106">
        <f t="shared" si="4"/>
        <v>26827.551899999999</v>
      </c>
    </row>
    <row r="14" spans="1:4" ht="15">
      <c r="A14" s="107" t="s">
        <v>92</v>
      </c>
      <c r="B14" s="108">
        <f>SUM(B15+B22+B27)</f>
        <v>26812.962</v>
      </c>
      <c r="C14" s="108">
        <f>SUM(C15+C22+C27)</f>
        <v>0</v>
      </c>
      <c r="D14" s="110">
        <f>SUM(D15+D22+D27)</f>
        <v>26812.962</v>
      </c>
    </row>
    <row r="15" spans="1:4" ht="15">
      <c r="A15" s="111" t="s">
        <v>219</v>
      </c>
      <c r="B15" s="112">
        <v>24060.962</v>
      </c>
      <c r="C15" s="112">
        <v>0</v>
      </c>
      <c r="D15" s="112">
        <v>24060.962</v>
      </c>
    </row>
    <row r="16" spans="1:4" ht="15">
      <c r="A16" s="113" t="s">
        <v>85</v>
      </c>
      <c r="B16" s="114">
        <v>0</v>
      </c>
      <c r="C16" s="114">
        <v>0</v>
      </c>
      <c r="D16" s="114">
        <f>SUM(B16:C16)</f>
        <v>0</v>
      </c>
    </row>
    <row r="17" spans="1:4" ht="15">
      <c r="A17" s="113" t="s">
        <v>86</v>
      </c>
      <c r="B17" s="114">
        <v>0</v>
      </c>
      <c r="C17" s="114">
        <v>0</v>
      </c>
      <c r="D17" s="114">
        <f>SUM(B17:C17)</f>
        <v>0</v>
      </c>
    </row>
    <row r="18" spans="1:4" ht="15">
      <c r="A18" s="113" t="s">
        <v>27</v>
      </c>
      <c r="B18" s="114">
        <f t="shared" ref="B18:D18" si="5">SUM(B15:B17)</f>
        <v>24060.962</v>
      </c>
      <c r="C18" s="114">
        <f t="shared" si="5"/>
        <v>0</v>
      </c>
      <c r="D18" s="114">
        <f t="shared" si="5"/>
        <v>24060.962</v>
      </c>
    </row>
    <row r="19" spans="1:4" ht="15">
      <c r="A19" s="111" t="s">
        <v>81</v>
      </c>
      <c r="B19" s="108">
        <v>4000</v>
      </c>
      <c r="C19" s="108">
        <v>0</v>
      </c>
      <c r="D19" s="108">
        <f>SUM(B19:C19)</f>
        <v>4000</v>
      </c>
    </row>
    <row r="20" spans="1:4" ht="15">
      <c r="A20" s="115" t="s">
        <v>129</v>
      </c>
      <c r="B20" s="108"/>
      <c r="C20" s="108"/>
      <c r="D20" s="108">
        <f t="shared" ref="D20:D21" si="6">SUM(B20:C20)</f>
        <v>0</v>
      </c>
    </row>
    <row r="21" spans="1:4" ht="15">
      <c r="A21" s="113" t="s">
        <v>153</v>
      </c>
      <c r="B21" s="112">
        <v>0</v>
      </c>
      <c r="C21" s="112">
        <v>0</v>
      </c>
      <c r="D21" s="108">
        <f t="shared" si="6"/>
        <v>0</v>
      </c>
    </row>
    <row r="22" spans="1:4" ht="15">
      <c r="A22" s="113" t="s">
        <v>27</v>
      </c>
      <c r="B22" s="114">
        <f t="shared" ref="B22:D22" si="7">SUM(B19:B21)</f>
        <v>4000</v>
      </c>
      <c r="C22" s="114">
        <f t="shared" si="7"/>
        <v>0</v>
      </c>
      <c r="D22" s="114">
        <f t="shared" si="7"/>
        <v>4000</v>
      </c>
    </row>
    <row r="23" spans="1:4" ht="15">
      <c r="A23" s="113"/>
      <c r="B23" s="114"/>
      <c r="C23" s="114"/>
      <c r="D23" s="114"/>
    </row>
    <row r="24" spans="1:4" ht="15">
      <c r="A24" s="111" t="s">
        <v>82</v>
      </c>
      <c r="B24" s="112">
        <v>-1248</v>
      </c>
      <c r="C24" s="112">
        <v>0</v>
      </c>
      <c r="D24" s="112">
        <f>SUM(B24:C24)</f>
        <v>-1248</v>
      </c>
    </row>
    <row r="25" spans="1:4" ht="15">
      <c r="A25" s="113" t="s">
        <v>83</v>
      </c>
      <c r="B25" s="114">
        <v>0</v>
      </c>
      <c r="C25" s="114">
        <v>0</v>
      </c>
      <c r="D25" s="112">
        <f t="shared" ref="D25:D26" si="8">SUM(B25:C25)</f>
        <v>0</v>
      </c>
    </row>
    <row r="26" spans="1:4" ht="15">
      <c r="A26" s="113" t="s">
        <v>84</v>
      </c>
      <c r="B26" s="112">
        <v>0</v>
      </c>
      <c r="C26" s="112">
        <v>0</v>
      </c>
      <c r="D26" s="112">
        <f t="shared" si="8"/>
        <v>0</v>
      </c>
    </row>
    <row r="27" spans="1:4" ht="15">
      <c r="A27" s="113" t="s">
        <v>27</v>
      </c>
      <c r="B27" s="106">
        <f>SUM(B24:B26)</f>
        <v>-1248</v>
      </c>
      <c r="C27" s="106">
        <v>0</v>
      </c>
      <c r="D27" s="106">
        <f>SUM(D24:D26)</f>
        <v>-1248</v>
      </c>
    </row>
    <row r="28" spans="1:4" ht="15">
      <c r="A28" s="107"/>
      <c r="B28" s="116"/>
      <c r="C28" s="116"/>
      <c r="D28" s="116"/>
    </row>
    <row r="29" spans="1:4" ht="15">
      <c r="A29" s="107" t="s">
        <v>73</v>
      </c>
      <c r="B29" s="117">
        <v>0</v>
      </c>
      <c r="C29" s="117">
        <v>0</v>
      </c>
      <c r="D29" s="117">
        <f>SUM(B29:C29)</f>
        <v>0</v>
      </c>
    </row>
    <row r="30" spans="1:4" ht="15">
      <c r="A30" s="107" t="s">
        <v>164</v>
      </c>
      <c r="B30" s="117">
        <v>0</v>
      </c>
      <c r="C30" s="117">
        <v>0</v>
      </c>
      <c r="D30" s="117">
        <f t="shared" ref="D30:D35" si="9">SUM(B30:C30)</f>
        <v>0</v>
      </c>
    </row>
    <row r="31" spans="1:4" ht="15">
      <c r="A31" s="107" t="s">
        <v>165</v>
      </c>
      <c r="B31" s="117">
        <v>0</v>
      </c>
      <c r="C31" s="117">
        <v>0</v>
      </c>
      <c r="D31" s="117">
        <f t="shared" si="9"/>
        <v>0</v>
      </c>
    </row>
    <row r="32" spans="1:4" ht="15">
      <c r="A32" s="107" t="s">
        <v>89</v>
      </c>
      <c r="B32" s="117">
        <v>0</v>
      </c>
      <c r="C32" s="117">
        <v>0</v>
      </c>
      <c r="D32" s="117">
        <f t="shared" si="9"/>
        <v>0</v>
      </c>
    </row>
    <row r="33" spans="1:4" ht="15">
      <c r="A33" s="107" t="s">
        <v>151</v>
      </c>
      <c r="B33" s="108">
        <v>14.5899</v>
      </c>
      <c r="C33" s="108">
        <v>0</v>
      </c>
      <c r="D33" s="117">
        <f t="shared" si="9"/>
        <v>14.5899</v>
      </c>
    </row>
    <row r="34" spans="1:4" ht="15">
      <c r="A34" s="107" t="s">
        <v>167</v>
      </c>
      <c r="B34" s="110">
        <v>0</v>
      </c>
      <c r="C34" s="110">
        <v>0</v>
      </c>
      <c r="D34" s="117">
        <f t="shared" si="9"/>
        <v>0</v>
      </c>
    </row>
    <row r="35" spans="1:4" ht="15">
      <c r="A35" s="107" t="s">
        <v>166</v>
      </c>
      <c r="B35" s="108">
        <v>0</v>
      </c>
      <c r="C35" s="108">
        <v>0</v>
      </c>
      <c r="D35" s="117">
        <f t="shared" si="9"/>
        <v>0</v>
      </c>
    </row>
    <row r="36" spans="1:4" ht="15">
      <c r="A36" s="107" t="s">
        <v>35</v>
      </c>
      <c r="B36" s="108">
        <f t="shared" ref="B36:D36" si="10">SUM(B12)</f>
        <v>26827.551899999999</v>
      </c>
      <c r="C36" s="108">
        <f t="shared" si="10"/>
        <v>0</v>
      </c>
      <c r="D36" s="108">
        <f t="shared" si="10"/>
        <v>26827.551899999999</v>
      </c>
    </row>
    <row r="37" spans="1:4" ht="14.25">
      <c r="A37" s="118" t="s">
        <v>36</v>
      </c>
      <c r="B37" s="119">
        <f t="shared" ref="B37:D37" si="11">SUM(B11-B36)</f>
        <v>150.07649999999921</v>
      </c>
      <c r="C37" s="119">
        <f t="shared" si="11"/>
        <v>555.38300000000004</v>
      </c>
      <c r="D37" s="119">
        <f t="shared" si="11"/>
        <v>705.45870000000286</v>
      </c>
    </row>
    <row r="38" spans="1:4" ht="15">
      <c r="A38" s="104" t="s">
        <v>74</v>
      </c>
      <c r="B38" s="120">
        <f>B12/B6*100</f>
        <v>59.666220104062219</v>
      </c>
      <c r="C38" s="120">
        <f>C12/C6*100</f>
        <v>0</v>
      </c>
      <c r="D38" s="120">
        <f>D12/D6*100</f>
        <v>58.462662779056927</v>
      </c>
    </row>
    <row r="39" spans="1:4" ht="15">
      <c r="A39" s="12" t="s">
        <v>26</v>
      </c>
      <c r="B39" s="121"/>
      <c r="C39" s="18"/>
      <c r="D39" s="18"/>
    </row>
    <row r="40" spans="1:4" ht="15">
      <c r="A40" s="12" t="s">
        <v>70</v>
      </c>
      <c r="B40" s="10"/>
      <c r="C40" s="18"/>
      <c r="D40" s="18"/>
    </row>
    <row r="41" spans="1:4">
      <c r="A41" s="9"/>
      <c r="B41" s="8"/>
    </row>
    <row r="42" spans="1:4">
      <c r="A42" s="7"/>
      <c r="B42" s="4"/>
    </row>
  </sheetData>
  <mergeCells count="3">
    <mergeCell ref="C4:C5"/>
    <mergeCell ref="D4:D5"/>
    <mergeCell ref="B4:B5"/>
  </mergeCells>
  <pageMargins left="1.299212598425197" right="1.299212598425197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32" sqref="J32"/>
    </sheetView>
  </sheetViews>
  <sheetFormatPr defaultRowHeight="12.7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tabSelected="1" topLeftCell="A25" workbookViewId="0">
      <selection activeCell="J33" sqref="J33"/>
    </sheetView>
  </sheetViews>
  <sheetFormatPr defaultRowHeight="12.75"/>
  <cols>
    <col min="1" max="1" width="31.28515625" customWidth="1"/>
    <col min="2" max="2" width="8.5703125" customWidth="1"/>
    <col min="3" max="3" width="9.5703125" customWidth="1"/>
    <col min="4" max="4" width="8.5703125" customWidth="1"/>
    <col min="5" max="5" width="9.28515625" customWidth="1"/>
    <col min="6" max="6" width="12.42578125" customWidth="1"/>
    <col min="7" max="7" width="9.85546875" customWidth="1"/>
    <col min="8" max="8" width="10" customWidth="1"/>
    <col min="9" max="9" width="8.140625" customWidth="1"/>
    <col min="10" max="10" width="14.5703125" customWidth="1"/>
    <col min="11" max="11" width="12.42578125" bestFit="1" customWidth="1"/>
  </cols>
  <sheetData>
    <row r="1" spans="1:10" ht="12.75" customHeight="1">
      <c r="A1" s="8"/>
      <c r="B1" s="8"/>
      <c r="C1" s="8"/>
      <c r="D1" s="8"/>
      <c r="E1" s="8"/>
      <c r="F1" s="8"/>
      <c r="G1" s="8"/>
      <c r="H1" s="34"/>
      <c r="I1" s="212" t="s">
        <v>131</v>
      </c>
      <c r="J1" s="212"/>
    </row>
    <row r="2" spans="1:10" ht="15">
      <c r="A2" s="8"/>
      <c r="B2" s="8"/>
      <c r="C2" s="8"/>
      <c r="D2" s="8"/>
      <c r="E2" s="8"/>
      <c r="F2" s="8"/>
      <c r="G2" s="8"/>
      <c r="H2" s="35"/>
      <c r="I2" s="36" t="s">
        <v>90</v>
      </c>
      <c r="J2" s="36"/>
    </row>
    <row r="3" spans="1:10" ht="15">
      <c r="A3" s="8"/>
      <c r="B3" s="8"/>
      <c r="C3" s="8"/>
      <c r="D3" s="8"/>
      <c r="E3" s="8"/>
      <c r="F3" s="8"/>
      <c r="G3" s="8"/>
      <c r="H3" s="28"/>
      <c r="I3" s="30"/>
      <c r="J3" s="30"/>
    </row>
    <row r="4" spans="1:10" ht="15">
      <c r="A4" s="8"/>
      <c r="B4" s="8"/>
      <c r="C4" s="8"/>
      <c r="D4" s="8"/>
      <c r="E4" s="8"/>
      <c r="F4" s="8"/>
      <c r="G4" s="8"/>
      <c r="H4" s="35"/>
      <c r="I4" s="36" t="s">
        <v>132</v>
      </c>
      <c r="J4" s="36"/>
    </row>
    <row r="5" spans="1:10" ht="14.25">
      <c r="A5" s="102" t="s">
        <v>242</v>
      </c>
      <c r="B5" s="25"/>
      <c r="C5" s="25"/>
      <c r="D5" s="25"/>
      <c r="E5" s="25"/>
      <c r="F5" s="25"/>
      <c r="G5" s="25"/>
      <c r="H5" s="25"/>
      <c r="I5" s="22"/>
      <c r="J5" s="25"/>
    </row>
    <row r="6" spans="1:10">
      <c r="A6" s="21"/>
      <c r="B6" s="21"/>
      <c r="C6" s="8"/>
      <c r="D6" s="8"/>
      <c r="E6" s="8"/>
      <c r="F6" s="8"/>
      <c r="G6" s="8"/>
      <c r="H6" s="8"/>
      <c r="I6" s="8"/>
      <c r="J6" s="25"/>
    </row>
    <row r="7" spans="1:10" ht="40.5" customHeight="1">
      <c r="A7" s="122" t="s">
        <v>142</v>
      </c>
      <c r="B7" s="211" t="s">
        <v>133</v>
      </c>
      <c r="C7" s="211"/>
      <c r="D7" s="123" t="s">
        <v>134</v>
      </c>
      <c r="E7" s="93" t="s">
        <v>144</v>
      </c>
      <c r="F7" s="124" t="s">
        <v>135</v>
      </c>
      <c r="G7" s="125" t="s">
        <v>136</v>
      </c>
      <c r="H7" s="211" t="s">
        <v>137</v>
      </c>
      <c r="I7" s="211"/>
      <c r="J7" s="211" t="s">
        <v>141</v>
      </c>
    </row>
    <row r="8" spans="1:10" ht="22.5" customHeight="1">
      <c r="A8" s="122" t="s">
        <v>143</v>
      </c>
      <c r="B8" s="211" t="s">
        <v>145</v>
      </c>
      <c r="C8" s="211" t="s">
        <v>138</v>
      </c>
      <c r="D8" s="211" t="s">
        <v>155</v>
      </c>
      <c r="E8" s="211" t="s">
        <v>138</v>
      </c>
      <c r="F8" s="211" t="s">
        <v>138</v>
      </c>
      <c r="G8" s="211" t="s">
        <v>155</v>
      </c>
      <c r="H8" s="211" t="s">
        <v>139</v>
      </c>
      <c r="I8" s="211" t="s">
        <v>140</v>
      </c>
      <c r="J8" s="211"/>
    </row>
    <row r="9" spans="1:10" ht="15.75" customHeight="1">
      <c r="A9" s="74"/>
      <c r="B9" s="211"/>
      <c r="C9" s="211"/>
      <c r="D9" s="211"/>
      <c r="E9" s="211"/>
      <c r="F9" s="211"/>
      <c r="G9" s="211"/>
      <c r="H9" s="211"/>
      <c r="I9" s="211"/>
      <c r="J9" s="211"/>
    </row>
    <row r="10" spans="1:10">
      <c r="A10" s="75" t="s">
        <v>108</v>
      </c>
      <c r="B10" s="73">
        <v>309.85599999999999</v>
      </c>
      <c r="C10" s="73"/>
      <c r="D10" s="73"/>
      <c r="E10" s="73"/>
      <c r="F10" s="73"/>
      <c r="G10" s="73"/>
      <c r="H10" s="74"/>
      <c r="I10" s="73"/>
      <c r="J10" s="73">
        <f t="shared" ref="J10:J45" si="0">SUM(B10:I10)</f>
        <v>309.85599999999999</v>
      </c>
    </row>
    <row r="11" spans="1:10" ht="25.5">
      <c r="A11" s="126" t="s">
        <v>109</v>
      </c>
      <c r="B11" s="73">
        <v>79.963999999999999</v>
      </c>
      <c r="C11" s="73"/>
      <c r="D11" s="73"/>
      <c r="E11" s="73"/>
      <c r="F11" s="73"/>
      <c r="G11" s="73"/>
      <c r="H11" s="74"/>
      <c r="I11" s="73"/>
      <c r="J11" s="73">
        <f t="shared" si="0"/>
        <v>79.963999999999999</v>
      </c>
    </row>
    <row r="12" spans="1:10">
      <c r="A12" s="75" t="s">
        <v>110</v>
      </c>
      <c r="B12" s="73">
        <v>88.789000000000001</v>
      </c>
      <c r="C12" s="73"/>
      <c r="D12" s="73"/>
      <c r="E12" s="73"/>
      <c r="F12" s="73"/>
      <c r="G12" s="73"/>
      <c r="H12" s="74"/>
      <c r="I12" s="73"/>
      <c r="J12" s="73">
        <f t="shared" si="0"/>
        <v>88.789000000000001</v>
      </c>
    </row>
    <row r="13" spans="1:10">
      <c r="A13" s="75" t="s">
        <v>111</v>
      </c>
      <c r="B13" s="73">
        <v>40.823</v>
      </c>
      <c r="C13" s="73"/>
      <c r="D13" s="73"/>
      <c r="E13" s="73"/>
      <c r="F13" s="73"/>
      <c r="G13" s="73"/>
      <c r="H13" s="74"/>
      <c r="I13" s="73"/>
      <c r="J13" s="73">
        <f t="shared" si="0"/>
        <v>40.823</v>
      </c>
    </row>
    <row r="14" spans="1:10">
      <c r="A14" s="75" t="s">
        <v>112</v>
      </c>
      <c r="B14" s="73">
        <v>57.826999999999998</v>
      </c>
      <c r="C14" s="73"/>
      <c r="D14" s="73"/>
      <c r="E14" s="73"/>
      <c r="F14" s="73"/>
      <c r="G14" s="73"/>
      <c r="H14" s="74"/>
      <c r="I14" s="73"/>
      <c r="J14" s="73">
        <f t="shared" si="0"/>
        <v>57.826999999999998</v>
      </c>
    </row>
    <row r="15" spans="1:10" ht="38.25">
      <c r="A15" s="126" t="s">
        <v>122</v>
      </c>
      <c r="B15" s="73">
        <v>0.438</v>
      </c>
      <c r="C15" s="73"/>
      <c r="D15" s="73"/>
      <c r="E15" s="73"/>
      <c r="F15" s="73"/>
      <c r="G15" s="73"/>
      <c r="H15" s="74"/>
      <c r="I15" s="73"/>
      <c r="J15" s="73">
        <f t="shared" si="0"/>
        <v>0.438</v>
      </c>
    </row>
    <row r="16" spans="1:10" ht="15" customHeight="1">
      <c r="A16" s="126" t="s">
        <v>185</v>
      </c>
      <c r="B16" s="73">
        <v>1.1200000000000001</v>
      </c>
      <c r="C16" s="73"/>
      <c r="D16" s="73"/>
      <c r="E16" s="73"/>
      <c r="F16" s="73"/>
      <c r="G16" s="73"/>
      <c r="H16" s="74"/>
      <c r="I16" s="73"/>
      <c r="J16" s="73">
        <f t="shared" si="0"/>
        <v>1.1200000000000001</v>
      </c>
    </row>
    <row r="17" spans="1:10" s="20" customFormat="1" ht="37.5" customHeight="1">
      <c r="A17" s="126" t="s">
        <v>159</v>
      </c>
      <c r="B17" s="127">
        <v>270.91899999999998</v>
      </c>
      <c r="C17" s="127"/>
      <c r="D17" s="127"/>
      <c r="E17" s="127"/>
      <c r="F17" s="127"/>
      <c r="G17" s="127"/>
      <c r="H17" s="128"/>
      <c r="I17" s="127"/>
      <c r="J17" s="127">
        <f t="shared" si="0"/>
        <v>270.91899999999998</v>
      </c>
    </row>
    <row r="18" spans="1:10" hidden="1">
      <c r="A18" s="126"/>
      <c r="B18" s="73"/>
      <c r="C18" s="73"/>
      <c r="D18" s="73"/>
      <c r="E18" s="73"/>
      <c r="F18" s="73"/>
      <c r="G18" s="73"/>
      <c r="H18" s="74"/>
      <c r="I18" s="73"/>
      <c r="J18" s="73">
        <f t="shared" si="0"/>
        <v>0</v>
      </c>
    </row>
    <row r="19" spans="1:10" ht="38.25">
      <c r="A19" s="126" t="s">
        <v>218</v>
      </c>
      <c r="B19" s="73">
        <v>5.7050000000000001</v>
      </c>
      <c r="C19" s="73"/>
      <c r="D19" s="73"/>
      <c r="E19" s="73"/>
      <c r="F19" s="73"/>
      <c r="G19" s="73"/>
      <c r="H19" s="74"/>
      <c r="I19" s="73"/>
      <c r="J19" s="73">
        <f t="shared" si="0"/>
        <v>5.7050000000000001</v>
      </c>
    </row>
    <row r="20" spans="1:10" ht="38.25">
      <c r="A20" s="126" t="s">
        <v>156</v>
      </c>
      <c r="B20" s="73">
        <v>30.715</v>
      </c>
      <c r="C20" s="73"/>
      <c r="D20" s="73"/>
      <c r="E20" s="73"/>
      <c r="F20" s="73"/>
      <c r="G20" s="73"/>
      <c r="H20" s="74"/>
      <c r="I20" s="73"/>
      <c r="J20" s="73">
        <f t="shared" si="0"/>
        <v>30.715</v>
      </c>
    </row>
    <row r="21" spans="1:10">
      <c r="A21" s="75" t="s">
        <v>113</v>
      </c>
      <c r="B21" s="73">
        <v>145.547</v>
      </c>
      <c r="C21" s="73"/>
      <c r="D21" s="73"/>
      <c r="E21" s="73"/>
      <c r="F21" s="73"/>
      <c r="G21" s="73"/>
      <c r="H21" s="74"/>
      <c r="I21" s="73"/>
      <c r="J21" s="73">
        <f t="shared" si="0"/>
        <v>145.547</v>
      </c>
    </row>
    <row r="22" spans="1:10">
      <c r="A22" s="75" t="s">
        <v>114</v>
      </c>
      <c r="B22" s="73">
        <v>33.319000000000003</v>
      </c>
      <c r="C22" s="73"/>
      <c r="D22" s="73"/>
      <c r="E22" s="73"/>
      <c r="F22" s="73"/>
      <c r="G22" s="73"/>
      <c r="H22" s="74"/>
      <c r="I22" s="73"/>
      <c r="J22" s="73">
        <f t="shared" si="0"/>
        <v>33.319000000000003</v>
      </c>
    </row>
    <row r="23" spans="1:10">
      <c r="A23" s="75" t="s">
        <v>157</v>
      </c>
      <c r="B23" s="73">
        <v>11.938000000000001</v>
      </c>
      <c r="C23" s="73"/>
      <c r="D23" s="73"/>
      <c r="E23" s="73"/>
      <c r="F23" s="73"/>
      <c r="G23" s="73"/>
      <c r="H23" s="74"/>
      <c r="I23" s="73"/>
      <c r="J23" s="73">
        <f t="shared" si="0"/>
        <v>11.938000000000001</v>
      </c>
    </row>
    <row r="24" spans="1:10">
      <c r="A24" s="75" t="s">
        <v>158</v>
      </c>
      <c r="B24" s="73">
        <v>306.51</v>
      </c>
      <c r="C24" s="73"/>
      <c r="D24" s="73"/>
      <c r="E24" s="73"/>
      <c r="F24" s="73"/>
      <c r="G24" s="73"/>
      <c r="H24" s="74"/>
      <c r="I24" s="73"/>
      <c r="J24" s="73">
        <f t="shared" si="0"/>
        <v>306.51</v>
      </c>
    </row>
    <row r="25" spans="1:10" ht="25.5">
      <c r="A25" s="76" t="s">
        <v>188</v>
      </c>
      <c r="B25" s="73">
        <v>1.3919999999999999</v>
      </c>
      <c r="C25" s="73"/>
      <c r="D25" s="73"/>
      <c r="E25" s="73"/>
      <c r="F25" s="73"/>
      <c r="G25" s="73"/>
      <c r="H25" s="74"/>
      <c r="I25" s="73"/>
      <c r="J25" s="73">
        <f t="shared" si="0"/>
        <v>1.3919999999999999</v>
      </c>
    </row>
    <row r="26" spans="1:10" ht="1.5" hidden="1" customHeight="1">
      <c r="A26" s="75"/>
      <c r="B26" s="73"/>
      <c r="C26" s="73"/>
      <c r="D26" s="73"/>
      <c r="E26" s="73"/>
      <c r="F26" s="73"/>
      <c r="G26" s="73"/>
      <c r="H26" s="74"/>
      <c r="I26" s="73"/>
      <c r="J26" s="73">
        <f t="shared" si="0"/>
        <v>0</v>
      </c>
    </row>
    <row r="27" spans="1:10">
      <c r="A27" s="75" t="s">
        <v>161</v>
      </c>
      <c r="B27" s="73"/>
      <c r="C27" s="73"/>
      <c r="D27" s="73">
        <v>1.046</v>
      </c>
      <c r="E27" s="73"/>
      <c r="F27" s="73"/>
      <c r="G27" s="73"/>
      <c r="H27" s="74"/>
      <c r="I27" s="73"/>
      <c r="J27" s="73">
        <f t="shared" si="0"/>
        <v>1.046</v>
      </c>
    </row>
    <row r="28" spans="1:10">
      <c r="A28" s="75" t="s">
        <v>186</v>
      </c>
      <c r="B28" s="73"/>
      <c r="C28" s="73"/>
      <c r="D28" s="73"/>
      <c r="E28" s="73">
        <v>1.1279999999999999</v>
      </c>
      <c r="F28" s="73"/>
      <c r="G28" s="73"/>
      <c r="H28" s="74"/>
      <c r="I28" s="73"/>
      <c r="J28" s="73">
        <f t="shared" si="0"/>
        <v>1.1279999999999999</v>
      </c>
    </row>
    <row r="29" spans="1:10" ht="13.5" customHeight="1">
      <c r="A29" s="75" t="s">
        <v>115</v>
      </c>
      <c r="B29" s="73"/>
      <c r="C29" s="73"/>
      <c r="D29" s="73"/>
      <c r="E29" s="73"/>
      <c r="F29" s="73">
        <v>175</v>
      </c>
      <c r="G29" s="73"/>
      <c r="H29" s="74"/>
      <c r="I29" s="73"/>
      <c r="J29" s="73">
        <f t="shared" si="0"/>
        <v>175</v>
      </c>
    </row>
    <row r="30" spans="1:10">
      <c r="A30" s="75" t="s">
        <v>128</v>
      </c>
      <c r="B30" s="73"/>
      <c r="C30" s="73"/>
      <c r="D30" s="73"/>
      <c r="E30" s="73">
        <v>35.805999999999997</v>
      </c>
      <c r="F30" s="73"/>
      <c r="G30" s="73"/>
      <c r="H30" s="74"/>
      <c r="I30" s="73"/>
      <c r="J30" s="73">
        <f t="shared" si="0"/>
        <v>35.805999999999997</v>
      </c>
    </row>
    <row r="31" spans="1:10">
      <c r="A31" s="75" t="s">
        <v>191</v>
      </c>
      <c r="B31" s="73"/>
      <c r="C31" s="73"/>
      <c r="D31" s="73"/>
      <c r="E31" s="73">
        <v>1.2789999999999999</v>
      </c>
      <c r="F31" s="73"/>
      <c r="G31" s="73"/>
      <c r="H31" s="74"/>
      <c r="I31" s="73"/>
      <c r="J31" s="73">
        <f t="shared" si="0"/>
        <v>1.2789999999999999</v>
      </c>
    </row>
    <row r="32" spans="1:10">
      <c r="A32" s="142" t="s">
        <v>193</v>
      </c>
      <c r="B32" s="73"/>
      <c r="C32" s="73"/>
      <c r="D32" s="73"/>
      <c r="E32" s="73">
        <v>9.3680000000000003</v>
      </c>
      <c r="F32" s="73"/>
      <c r="G32" s="73"/>
      <c r="H32" s="74"/>
      <c r="I32" s="73"/>
      <c r="J32" s="73">
        <f t="shared" si="0"/>
        <v>9.3680000000000003</v>
      </c>
    </row>
    <row r="33" spans="1:10">
      <c r="A33" s="135"/>
      <c r="B33" s="73"/>
      <c r="C33" s="73"/>
      <c r="D33" s="73"/>
      <c r="E33" s="73">
        <v>2.0819999999999999</v>
      </c>
      <c r="F33" s="73"/>
      <c r="G33" s="73"/>
      <c r="H33" s="74"/>
      <c r="I33" s="73"/>
      <c r="J33" s="87">
        <f t="shared" si="0"/>
        <v>2.0819999999999999</v>
      </c>
    </row>
    <row r="34" spans="1:10">
      <c r="A34" s="142" t="s">
        <v>194</v>
      </c>
      <c r="B34" s="73"/>
      <c r="C34" s="73"/>
      <c r="D34" s="73"/>
      <c r="E34" s="73">
        <v>3.4769999999999999</v>
      </c>
      <c r="F34" s="73"/>
      <c r="G34" s="73"/>
      <c r="H34" s="74"/>
      <c r="I34" s="73"/>
      <c r="J34" s="73">
        <f t="shared" si="0"/>
        <v>3.4769999999999999</v>
      </c>
    </row>
    <row r="35" spans="1:10">
      <c r="A35" s="135"/>
      <c r="B35" s="73"/>
      <c r="C35" s="73"/>
      <c r="D35" s="73"/>
      <c r="E35" s="73">
        <v>-2.0819999999999999</v>
      </c>
      <c r="F35" s="73"/>
      <c r="G35" s="73"/>
      <c r="H35" s="74"/>
      <c r="I35" s="73"/>
      <c r="J35" s="87">
        <f t="shared" si="0"/>
        <v>-2.0819999999999999</v>
      </c>
    </row>
    <row r="36" spans="1:10">
      <c r="A36" s="75" t="s">
        <v>162</v>
      </c>
      <c r="B36" s="73"/>
      <c r="C36" s="73"/>
      <c r="D36" s="73"/>
      <c r="E36" s="73">
        <v>16.8</v>
      </c>
      <c r="F36" s="73"/>
      <c r="G36" s="73"/>
      <c r="H36" s="74"/>
      <c r="I36" s="73"/>
      <c r="J36" s="73">
        <f t="shared" si="0"/>
        <v>16.8</v>
      </c>
    </row>
    <row r="37" spans="1:10">
      <c r="A37" s="75" t="s">
        <v>176</v>
      </c>
      <c r="B37" s="73"/>
      <c r="C37" s="73"/>
      <c r="D37" s="73"/>
      <c r="E37" s="73">
        <v>22</v>
      </c>
      <c r="F37" s="73"/>
      <c r="G37" s="73"/>
      <c r="H37" s="74"/>
      <c r="I37" s="73"/>
      <c r="J37" s="73">
        <f t="shared" si="0"/>
        <v>22</v>
      </c>
    </row>
    <row r="38" spans="1:10">
      <c r="A38" s="75" t="s">
        <v>160</v>
      </c>
      <c r="B38" s="73"/>
      <c r="C38" s="73"/>
      <c r="D38" s="73"/>
      <c r="E38" s="73">
        <v>22.373000000000001</v>
      </c>
      <c r="F38" s="73"/>
      <c r="G38" s="73"/>
      <c r="H38" s="74"/>
      <c r="I38" s="73"/>
      <c r="J38" s="73">
        <f t="shared" si="0"/>
        <v>22.373000000000001</v>
      </c>
    </row>
    <row r="39" spans="1:10">
      <c r="A39" s="75" t="s">
        <v>195</v>
      </c>
      <c r="B39" s="73"/>
      <c r="C39" s="73"/>
      <c r="D39" s="73"/>
      <c r="E39" s="73">
        <v>17.22</v>
      </c>
      <c r="F39" s="73"/>
      <c r="G39" s="73"/>
      <c r="H39" s="74"/>
      <c r="I39" s="73"/>
      <c r="J39" s="73">
        <f t="shared" si="0"/>
        <v>17.22</v>
      </c>
    </row>
    <row r="40" spans="1:10">
      <c r="A40" s="75" t="s">
        <v>196</v>
      </c>
      <c r="B40" s="73"/>
      <c r="C40" s="73"/>
      <c r="D40" s="73"/>
      <c r="E40" s="73">
        <v>18.748999999999999</v>
      </c>
      <c r="F40" s="73"/>
      <c r="G40" s="73"/>
      <c r="H40" s="74"/>
      <c r="I40" s="73"/>
      <c r="J40" s="73">
        <f t="shared" si="0"/>
        <v>18.748999999999999</v>
      </c>
    </row>
    <row r="41" spans="1:10">
      <c r="A41" s="75" t="s">
        <v>197</v>
      </c>
      <c r="B41" s="73"/>
      <c r="C41" s="73"/>
      <c r="D41" s="73"/>
      <c r="E41" s="73">
        <v>1.4750000000000001</v>
      </c>
      <c r="F41" s="73"/>
      <c r="G41" s="73"/>
      <c r="H41" s="74"/>
      <c r="I41" s="73"/>
      <c r="J41" s="73">
        <f t="shared" si="0"/>
        <v>1.4750000000000001</v>
      </c>
    </row>
    <row r="42" spans="1:10" ht="15" customHeight="1">
      <c r="A42" s="213" t="s">
        <v>178</v>
      </c>
      <c r="B42" s="73"/>
      <c r="C42" s="73"/>
      <c r="D42" s="73"/>
      <c r="E42" s="73"/>
      <c r="F42" s="73">
        <v>146</v>
      </c>
      <c r="G42" s="73"/>
      <c r="H42" s="74"/>
      <c r="I42" s="73"/>
      <c r="J42" s="73">
        <f t="shared" si="0"/>
        <v>146</v>
      </c>
    </row>
    <row r="43" spans="1:10">
      <c r="A43" s="214"/>
      <c r="B43" s="73"/>
      <c r="C43" s="73"/>
      <c r="D43" s="73"/>
      <c r="E43" s="73"/>
      <c r="F43" s="73">
        <v>-116.626</v>
      </c>
      <c r="G43" s="73"/>
      <c r="H43" s="74"/>
      <c r="I43" s="73"/>
      <c r="J43" s="87">
        <f t="shared" si="0"/>
        <v>-116.626</v>
      </c>
    </row>
    <row r="44" spans="1:10">
      <c r="A44" s="75" t="s">
        <v>192</v>
      </c>
      <c r="B44" s="73"/>
      <c r="C44" s="73"/>
      <c r="D44" s="73"/>
      <c r="E44" s="73">
        <v>0.96</v>
      </c>
      <c r="F44" s="73"/>
      <c r="G44" s="73"/>
      <c r="H44" s="74"/>
      <c r="I44" s="73"/>
      <c r="J44" s="73">
        <f t="shared" si="0"/>
        <v>0.96</v>
      </c>
    </row>
    <row r="45" spans="1:10">
      <c r="A45" s="75" t="s">
        <v>198</v>
      </c>
      <c r="B45" s="73"/>
      <c r="C45" s="73"/>
      <c r="D45" s="73"/>
      <c r="E45" s="73">
        <v>8.8260000000000005</v>
      </c>
      <c r="F45" s="73"/>
      <c r="G45" s="73"/>
      <c r="H45" s="74"/>
      <c r="I45" s="73"/>
      <c r="J45" s="73">
        <f t="shared" si="0"/>
        <v>8.8260000000000005</v>
      </c>
    </row>
    <row r="46" spans="1:10">
      <c r="A46" s="89" t="s">
        <v>199</v>
      </c>
      <c r="B46" s="73"/>
      <c r="C46" s="73"/>
      <c r="D46" s="73"/>
      <c r="E46" s="73">
        <v>5.4779999999999998</v>
      </c>
      <c r="F46" s="73"/>
      <c r="G46" s="73"/>
      <c r="H46" s="74"/>
      <c r="I46" s="73"/>
      <c r="J46" s="73">
        <f>SUM(B46:I46)</f>
        <v>5.4779999999999998</v>
      </c>
    </row>
    <row r="47" spans="1:10">
      <c r="A47" s="89" t="s">
        <v>203</v>
      </c>
      <c r="B47" s="73"/>
      <c r="C47" s="73"/>
      <c r="D47" s="73"/>
      <c r="E47" s="73">
        <v>122</v>
      </c>
      <c r="F47" s="73"/>
      <c r="G47" s="73"/>
      <c r="H47" s="74"/>
      <c r="I47" s="73"/>
      <c r="J47" s="73">
        <f>SUM(B47:I47)</f>
        <v>122</v>
      </c>
    </row>
    <row r="48" spans="1:10">
      <c r="A48" s="89" t="s">
        <v>179</v>
      </c>
      <c r="B48" s="73"/>
      <c r="C48" s="73">
        <v>988.33600000000001</v>
      </c>
      <c r="D48" s="73"/>
      <c r="E48" s="73">
        <v>0</v>
      </c>
      <c r="F48" s="73"/>
      <c r="G48" s="73"/>
      <c r="H48" s="74"/>
      <c r="I48" s="73"/>
      <c r="J48" s="73">
        <f>SUM(B48:I48)</f>
        <v>988.33600000000001</v>
      </c>
    </row>
    <row r="49" spans="1:10">
      <c r="A49" s="75" t="s">
        <v>116</v>
      </c>
      <c r="B49" s="73"/>
      <c r="C49" s="73"/>
      <c r="D49" s="73"/>
      <c r="E49" s="73">
        <v>115</v>
      </c>
      <c r="F49" s="73">
        <v>227.959</v>
      </c>
      <c r="G49" s="73"/>
      <c r="H49" s="74"/>
      <c r="I49" s="73"/>
      <c r="J49" s="73">
        <f t="shared" ref="J49:J65" si="1">SUM(B49:I49)</f>
        <v>342.959</v>
      </c>
    </row>
    <row r="50" spans="1:10" ht="15" customHeight="1">
      <c r="A50" s="213" t="s">
        <v>200</v>
      </c>
      <c r="B50" s="73"/>
      <c r="C50" s="73"/>
      <c r="D50" s="73"/>
      <c r="E50" s="130">
        <v>15</v>
      </c>
      <c r="F50" s="73"/>
      <c r="G50" s="73"/>
      <c r="H50" s="74"/>
      <c r="I50" s="73"/>
      <c r="J50" s="73">
        <f t="shared" si="1"/>
        <v>15</v>
      </c>
    </row>
    <row r="51" spans="1:10">
      <c r="A51" s="214"/>
      <c r="B51" s="73"/>
      <c r="C51" s="73"/>
      <c r="D51" s="73"/>
      <c r="E51" s="130">
        <v>-15</v>
      </c>
      <c r="F51" s="73"/>
      <c r="G51" s="73"/>
      <c r="H51" s="74"/>
      <c r="I51" s="73"/>
      <c r="J51" s="141">
        <f t="shared" si="1"/>
        <v>-15</v>
      </c>
    </row>
    <row r="52" spans="1:10">
      <c r="A52" s="215" t="s">
        <v>127</v>
      </c>
      <c r="B52" s="73"/>
      <c r="C52" s="73"/>
      <c r="D52" s="73"/>
      <c r="E52" s="130">
        <v>344.53</v>
      </c>
      <c r="F52" s="73"/>
      <c r="G52" s="73"/>
      <c r="H52" s="74"/>
      <c r="I52" s="73"/>
      <c r="J52" s="134">
        <f t="shared" si="1"/>
        <v>344.53</v>
      </c>
    </row>
    <row r="53" spans="1:10">
      <c r="A53" s="216"/>
      <c r="B53" s="73"/>
      <c r="C53" s="73"/>
      <c r="D53" s="73"/>
      <c r="E53" s="130">
        <v>16.12</v>
      </c>
      <c r="F53" s="73">
        <v>116.626</v>
      </c>
      <c r="G53" s="73"/>
      <c r="H53" s="74"/>
      <c r="I53" s="73"/>
      <c r="J53" s="141">
        <f t="shared" si="1"/>
        <v>132.74600000000001</v>
      </c>
    </row>
    <row r="54" spans="1:10" ht="25.5">
      <c r="A54" s="133" t="s">
        <v>177</v>
      </c>
      <c r="B54" s="73"/>
      <c r="C54" s="73"/>
      <c r="D54" s="73">
        <v>4.0359999999999996</v>
      </c>
      <c r="E54" s="73">
        <v>5.9420000000000002</v>
      </c>
      <c r="F54" s="73"/>
      <c r="G54" s="73"/>
      <c r="H54" s="74"/>
      <c r="I54" s="73"/>
      <c r="J54" s="134">
        <f t="shared" si="1"/>
        <v>9.9779999999999998</v>
      </c>
    </row>
    <row r="55" spans="1:10">
      <c r="A55" s="133" t="s">
        <v>201</v>
      </c>
      <c r="B55" s="73"/>
      <c r="C55" s="73"/>
      <c r="D55" s="73">
        <v>20</v>
      </c>
      <c r="E55" s="130">
        <v>162</v>
      </c>
      <c r="F55" s="73"/>
      <c r="G55" s="73"/>
      <c r="H55" s="74"/>
      <c r="I55" s="73"/>
      <c r="J55" s="134">
        <f t="shared" si="1"/>
        <v>182</v>
      </c>
    </row>
    <row r="56" spans="1:10">
      <c r="A56" s="215" t="s">
        <v>202</v>
      </c>
      <c r="B56" s="73"/>
      <c r="C56" s="73"/>
      <c r="D56" s="73"/>
      <c r="E56" s="73">
        <v>30</v>
      </c>
      <c r="F56" s="73"/>
      <c r="G56" s="73"/>
      <c r="H56" s="74"/>
      <c r="I56" s="73"/>
      <c r="J56" s="130">
        <f t="shared" si="1"/>
        <v>30</v>
      </c>
    </row>
    <row r="57" spans="1:10">
      <c r="A57" s="216"/>
      <c r="B57" s="73"/>
      <c r="C57" s="73"/>
      <c r="D57" s="73"/>
      <c r="E57" s="73">
        <v>-1.1200000000000001</v>
      </c>
      <c r="F57" s="73"/>
      <c r="G57" s="73"/>
      <c r="H57" s="74"/>
      <c r="I57" s="73"/>
      <c r="J57" s="129">
        <f t="shared" si="1"/>
        <v>-1.1200000000000001</v>
      </c>
    </row>
    <row r="58" spans="1:10">
      <c r="A58" s="75" t="s">
        <v>117</v>
      </c>
      <c r="B58" s="87"/>
      <c r="C58" s="87"/>
      <c r="D58" s="87"/>
      <c r="E58" s="73"/>
      <c r="F58" s="73"/>
      <c r="G58" s="73">
        <v>109.458</v>
      </c>
      <c r="H58" s="74">
        <v>237.38200000000001</v>
      </c>
      <c r="I58" s="73"/>
      <c r="J58" s="73">
        <f t="shared" si="1"/>
        <v>346.84000000000003</v>
      </c>
    </row>
    <row r="59" spans="1:10">
      <c r="A59" s="75" t="s">
        <v>118</v>
      </c>
      <c r="B59" s="87"/>
      <c r="C59" s="87"/>
      <c r="D59" s="87"/>
      <c r="E59" s="73"/>
      <c r="F59" s="73"/>
      <c r="G59" s="73">
        <v>3.5840000000000001</v>
      </c>
      <c r="H59" s="131">
        <v>67.430999999999997</v>
      </c>
      <c r="I59" s="73"/>
      <c r="J59" s="73">
        <f t="shared" si="1"/>
        <v>71.015000000000001</v>
      </c>
    </row>
    <row r="60" spans="1:10">
      <c r="A60" s="75" t="s">
        <v>119</v>
      </c>
      <c r="B60" s="87"/>
      <c r="C60" s="87"/>
      <c r="D60" s="87"/>
      <c r="E60" s="73"/>
      <c r="F60" s="73"/>
      <c r="G60" s="73">
        <v>8.1150000000000002</v>
      </c>
      <c r="H60" s="131">
        <v>352.18</v>
      </c>
      <c r="I60" s="73"/>
      <c r="J60" s="73">
        <f t="shared" si="1"/>
        <v>360.29500000000002</v>
      </c>
    </row>
    <row r="61" spans="1:10">
      <c r="A61" s="75" t="s">
        <v>120</v>
      </c>
      <c r="B61" s="87"/>
      <c r="C61" s="87"/>
      <c r="D61" s="87"/>
      <c r="E61" s="73"/>
      <c r="F61" s="73"/>
      <c r="G61" s="73">
        <v>8.1649999999999991</v>
      </c>
      <c r="H61" s="131">
        <v>84.75</v>
      </c>
      <c r="I61" s="73"/>
      <c r="J61" s="73">
        <f t="shared" si="1"/>
        <v>92.914999999999992</v>
      </c>
    </row>
    <row r="62" spans="1:10">
      <c r="A62" s="75" t="s">
        <v>121</v>
      </c>
      <c r="B62" s="87"/>
      <c r="C62" s="87"/>
      <c r="D62" s="87"/>
      <c r="E62" s="73"/>
      <c r="F62" s="73"/>
      <c r="G62" s="73"/>
      <c r="H62" s="131">
        <v>2.5999999999999999E-2</v>
      </c>
      <c r="I62" s="87"/>
      <c r="J62" s="73">
        <f t="shared" si="1"/>
        <v>2.5999999999999999E-2</v>
      </c>
    </row>
    <row r="63" spans="1:10">
      <c r="A63" s="74" t="s">
        <v>56</v>
      </c>
      <c r="B63" s="87"/>
      <c r="C63" s="87"/>
      <c r="D63" s="73"/>
      <c r="E63" s="73"/>
      <c r="F63" s="73"/>
      <c r="G63" s="73"/>
      <c r="H63" s="131">
        <v>13.976000000000001</v>
      </c>
      <c r="I63" s="87"/>
      <c r="J63" s="73">
        <f t="shared" si="1"/>
        <v>13.976000000000001</v>
      </c>
    </row>
    <row r="64" spans="1:10">
      <c r="A64" s="74" t="s">
        <v>189</v>
      </c>
      <c r="B64" s="87"/>
      <c r="C64" s="87"/>
      <c r="D64" s="73"/>
      <c r="E64" s="73"/>
      <c r="F64" s="73"/>
      <c r="G64" s="73"/>
      <c r="H64" s="74">
        <v>57.515999999999998</v>
      </c>
      <c r="I64" s="87"/>
      <c r="J64" s="73">
        <f t="shared" si="1"/>
        <v>57.515999999999998</v>
      </c>
    </row>
    <row r="65" spans="1:11">
      <c r="A65" s="93" t="s">
        <v>163</v>
      </c>
      <c r="B65" s="87"/>
      <c r="C65" s="73"/>
      <c r="D65" s="87">
        <v>2113.5990000000002</v>
      </c>
      <c r="E65" s="132"/>
      <c r="F65" s="73"/>
      <c r="G65" s="73"/>
      <c r="H65" s="74"/>
      <c r="I65" s="73"/>
      <c r="J65" s="87">
        <f t="shared" si="1"/>
        <v>2113.5990000000002</v>
      </c>
    </row>
    <row r="66" spans="1:11">
      <c r="A66" s="93" t="s">
        <v>27</v>
      </c>
      <c r="B66" s="87">
        <f>SUM(B9:B65)</f>
        <v>1384.8620000000001</v>
      </c>
      <c r="C66" s="129">
        <f>SUM(C9:C65)</f>
        <v>988.33600000000001</v>
      </c>
      <c r="D66" s="87">
        <f>SUM(D9:D65)</f>
        <v>2138.681</v>
      </c>
      <c r="E66" s="129">
        <f>SUM(E9:E63)</f>
        <v>959.41099999999994</v>
      </c>
      <c r="F66" s="129">
        <f>SUM(F9:F65)</f>
        <v>548.95899999999995</v>
      </c>
      <c r="G66" s="87">
        <f>SUM(G9:G65)</f>
        <v>129.322</v>
      </c>
      <c r="H66" s="87">
        <f>SUM(H9:H65)</f>
        <v>813.26099999999985</v>
      </c>
      <c r="I66" s="129">
        <f>SUM(I9:I65)</f>
        <v>0</v>
      </c>
      <c r="J66" s="87">
        <f>SUM(J10:J65)</f>
        <v>6962.8320000000003</v>
      </c>
      <c r="K66" s="2"/>
    </row>
    <row r="67" spans="1:11">
      <c r="A67" s="29" t="s">
        <v>123</v>
      </c>
      <c r="B67" s="27"/>
      <c r="C67" s="23"/>
      <c r="D67" s="23"/>
      <c r="E67" s="23"/>
      <c r="F67" s="23"/>
      <c r="G67" s="23"/>
      <c r="H67" s="23"/>
      <c r="I67" s="23"/>
      <c r="J67" s="23">
        <f>SUM(C66+E66+F66+I66)</f>
        <v>2496.7059999999997</v>
      </c>
      <c r="K67" s="2"/>
    </row>
    <row r="68" spans="1:11">
      <c r="A68" s="27" t="s">
        <v>184</v>
      </c>
      <c r="B68" s="23"/>
      <c r="C68" s="23"/>
      <c r="D68" s="23"/>
      <c r="E68" s="23"/>
      <c r="F68" s="23"/>
      <c r="G68" s="23"/>
      <c r="H68" s="23"/>
      <c r="I68" s="23"/>
      <c r="J68" s="23">
        <f>SUM(B66+D66+G66+H66)-H64</f>
        <v>4408.6100000000006</v>
      </c>
    </row>
    <row r="69" spans="1:11" ht="12.6" customHeight="1">
      <c r="A69" s="29" t="s">
        <v>187</v>
      </c>
      <c r="I69" s="2"/>
      <c r="J69" s="2">
        <v>57.515999999999998</v>
      </c>
    </row>
    <row r="70" spans="1:11" ht="10.5" hidden="1" customHeight="1">
      <c r="A70" s="29"/>
      <c r="J70" s="2">
        <f>SUM(J67:J69)</f>
        <v>6962.8320000000003</v>
      </c>
    </row>
    <row r="71" spans="1:11">
      <c r="A71" s="29"/>
      <c r="C71" s="4"/>
      <c r="I71" s="2"/>
      <c r="J71" s="77"/>
    </row>
    <row r="72" spans="1:11">
      <c r="A72" s="78"/>
      <c r="I72" s="2"/>
      <c r="J72" s="79"/>
    </row>
    <row r="73" spans="1:11">
      <c r="B73" s="88"/>
      <c r="C73" s="4"/>
      <c r="H73" s="2"/>
      <c r="J73" s="2"/>
    </row>
    <row r="75" spans="1:11" ht="15.75">
      <c r="A75" s="24" t="s">
        <v>67</v>
      </c>
    </row>
    <row r="76" spans="1:11" ht="15.75">
      <c r="A76" s="26" t="s">
        <v>68</v>
      </c>
    </row>
  </sheetData>
  <mergeCells count="16">
    <mergeCell ref="A42:A43"/>
    <mergeCell ref="A50:A51"/>
    <mergeCell ref="A52:A53"/>
    <mergeCell ref="A56:A57"/>
    <mergeCell ref="B7:C7"/>
    <mergeCell ref="B8:B9"/>
    <mergeCell ref="C8:C9"/>
    <mergeCell ref="D8:D9"/>
    <mergeCell ref="E8:E9"/>
    <mergeCell ref="I1:J1"/>
    <mergeCell ref="F8:F9"/>
    <mergeCell ref="H8:H9"/>
    <mergeCell ref="I8:I9"/>
    <mergeCell ref="J7:J9"/>
    <mergeCell ref="H7:I7"/>
    <mergeCell ref="G8:G9"/>
  </mergeCells>
  <pageMargins left="1.1023622047244095" right="1.102362204724409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7</vt:i4>
      </vt:variant>
    </vt:vector>
  </HeadingPairs>
  <TitlesOfParts>
    <vt:vector size="7" baseType="lpstr">
      <vt:lpstr>Lisa 2</vt:lpstr>
      <vt:lpstr>Lisa 5</vt:lpstr>
      <vt:lpstr>sissetulek. investegevTabl N4</vt:lpstr>
      <vt:lpstr>Tabl. N 5</vt:lpstr>
      <vt:lpstr>Tabel N 6</vt:lpstr>
      <vt:lpstr>Sheet1</vt:lpstr>
      <vt:lpstr>Lisa 6</vt:lpstr>
    </vt:vector>
  </TitlesOfParts>
  <Company>Kohtla-Järve Linnavalitsus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Satsuta</dc:creator>
  <cp:lastModifiedBy>Windows User</cp:lastModifiedBy>
  <cp:lastPrinted>2020-05-05T10:59:29Z</cp:lastPrinted>
  <dcterms:created xsi:type="dcterms:W3CDTF">2011-10-05T12:25:05Z</dcterms:created>
  <dcterms:modified xsi:type="dcterms:W3CDTF">2020-05-11T12:31:15Z</dcterms:modified>
</cp:coreProperties>
</file>