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8010" activeTab="0"/>
  </bookViews>
  <sheets>
    <sheet name="LISA 3" sheetId="1" r:id="rId1"/>
    <sheet name="LISA 4" sheetId="2" r:id="rId2"/>
    <sheet name="LISA 1" sheetId="3" r:id="rId3"/>
  </sheets>
  <definedNames/>
  <calcPr fullCalcOnLoad="1"/>
</workbook>
</file>

<file path=xl/sharedStrings.xml><?xml version="1.0" encoding="utf-8"?>
<sst xmlns="http://schemas.openxmlformats.org/spreadsheetml/2006/main" count="192" uniqueCount="170">
  <si>
    <t>Antavad toetused tegevuskuludeks</t>
  </si>
  <si>
    <t>Tulud kaupade ja teenuste müügist</t>
  </si>
  <si>
    <t>E/a kontroll (tasakaal)</t>
  </si>
  <si>
    <t>Tegevuskulud</t>
  </si>
  <si>
    <t>Põhivara soetamiseks saadav sihtfinantseerimine(+)</t>
  </si>
  <si>
    <t>Osaluste ning muude aktsiate soetus</t>
  </si>
  <si>
    <t>sh Tasandusfond (lg1)</t>
  </si>
  <si>
    <t>Riina Ivanova</t>
  </si>
  <si>
    <t>volikogu esimees</t>
  </si>
  <si>
    <t>Põhivara müük (+)</t>
  </si>
  <si>
    <t>Põhivara soetus (-)</t>
  </si>
  <si>
    <t>Finantstulud (+)</t>
  </si>
  <si>
    <t>Finantskulud (-)</t>
  </si>
  <si>
    <t>Tegevus-kulud</t>
  </si>
  <si>
    <t>Eelarve põhitegevus-kulud kokku</t>
  </si>
  <si>
    <t>Antavad toetused tegevus-kuludeks</t>
  </si>
  <si>
    <t>(tuhandetes eurodes)</t>
  </si>
  <si>
    <t>Munitsipaalruumide kulud</t>
  </si>
  <si>
    <t>Likviidsete varade muutus (+ suur-ne, - vah-ne)</t>
  </si>
  <si>
    <t>Põhitegevuse tulud</t>
  </si>
  <si>
    <t>Lisaeelarve</t>
  </si>
  <si>
    <t>Põhitegevuse kulud</t>
  </si>
  <si>
    <t>Põhitegevuse tulem</t>
  </si>
  <si>
    <t>Investeerimistegevus</t>
  </si>
  <si>
    <t>Eelarve tulem: ülejääk (+) puudujääk (-)</t>
  </si>
  <si>
    <t>Finantseerimistegevus</t>
  </si>
  <si>
    <t>Kulud tegevusalade järgi</t>
  </si>
  <si>
    <t>Üldised valitsussektori teenused</t>
  </si>
  <si>
    <t>Linnavolikogu kantselei</t>
  </si>
  <si>
    <t>Reservfond</t>
  </si>
  <si>
    <t>Linnavalitsus</t>
  </si>
  <si>
    <t>OV liikmemaksud ja ühisüritused</t>
  </si>
  <si>
    <t>Avalik kord ja julgeolek</t>
  </si>
  <si>
    <t>Majandus</t>
  </si>
  <si>
    <t>Põllumajandus</t>
  </si>
  <si>
    <t>Soojamajandus</t>
  </si>
  <si>
    <t>Teede ja tänavate korrashoid</t>
  </si>
  <si>
    <t>Ühistranspordi korraldus</t>
  </si>
  <si>
    <t>Turism</t>
  </si>
  <si>
    <t>Üldmajanduslikud arendusprojektid</t>
  </si>
  <si>
    <t>Keskkonnakaitse</t>
  </si>
  <si>
    <t>Prügivedu</t>
  </si>
  <si>
    <t>Saaste vähendamine</t>
  </si>
  <si>
    <t>Elamu- ja kommunaalmajandus</t>
  </si>
  <si>
    <t>Veevarustus</t>
  </si>
  <si>
    <t>Tänavavalgustus</t>
  </si>
  <si>
    <t>Muu elamu- ja kommunaalmajandus</t>
  </si>
  <si>
    <t>Tervishoid</t>
  </si>
  <si>
    <t>Vabaaeg, kultuur, religioon</t>
  </si>
  <si>
    <t>Kohtla-Järve Spordikeskus</t>
  </si>
  <si>
    <t>Noortespordi ja spordiklubide toetused</t>
  </si>
  <si>
    <t>Puhkepargid, mänguväljakud</t>
  </si>
  <si>
    <t>Noortekeskus</t>
  </si>
  <si>
    <t>Linnaspordi ja vabaaja üritused</t>
  </si>
  <si>
    <t>Keskraamatukogu</t>
  </si>
  <si>
    <t>Kultuurikeskus ja klubid</t>
  </si>
  <si>
    <t>Muuseum</t>
  </si>
  <si>
    <t>Linnaorkester</t>
  </si>
  <si>
    <t>Kultuuriüritused</t>
  </si>
  <si>
    <t>Seltsitegevus</t>
  </si>
  <si>
    <t>Haridus</t>
  </si>
  <si>
    <t>Eelharidus (lasteaedade kohamaksuga)</t>
  </si>
  <si>
    <t>Eralasteaed</t>
  </si>
  <si>
    <t>Koolide kohamaksud</t>
  </si>
  <si>
    <t>Õpilasveo eriliinid</t>
  </si>
  <si>
    <t>Linnahariduse üldüritused</t>
  </si>
  <si>
    <t>Sotsiaalne kaitse</t>
  </si>
  <si>
    <t>Puuetega inim. sots, hoold. (koduteenused)</t>
  </si>
  <si>
    <t>Puuetega inimestele osutatavad teenused</t>
  </si>
  <si>
    <t>Vanurite Hooldekodu</t>
  </si>
  <si>
    <t>Pensionäride Päevakeskus</t>
  </si>
  <si>
    <t>Muu perekondade ja lastekaitse</t>
  </si>
  <si>
    <t>Sotsiaalmaja</t>
  </si>
  <si>
    <t>Toimetulekutoetus</t>
  </si>
  <si>
    <t>Muu sotsiaalsete riskirühmade kaitse</t>
  </si>
  <si>
    <t>Nar. leviku ennetamise keskus</t>
  </si>
  <si>
    <t>Sotsiaalhoolekandekeskus</t>
  </si>
  <si>
    <t>Kulud kokku</t>
  </si>
  <si>
    <t>Muu hariduse haldus</t>
  </si>
  <si>
    <t>Sissetulekud investeerimistegevuseks</t>
  </si>
  <si>
    <t>Kokku sissetulekud</t>
  </si>
  <si>
    <t>Väljaminekud tegevusalade järgi</t>
  </si>
  <si>
    <t>Renoveerimine</t>
  </si>
  <si>
    <t>Soetus</t>
  </si>
  <si>
    <t>Kokku</t>
  </si>
  <si>
    <t>Kokku väljaminekud</t>
  </si>
  <si>
    <t>Antav siht-finantseerimine</t>
  </si>
  <si>
    <t>Majandus kokku</t>
  </si>
  <si>
    <t>Keskkonnakaitse kokku</t>
  </si>
  <si>
    <t>Kultuuriasutused</t>
  </si>
  <si>
    <t>Lasteaiad</t>
  </si>
  <si>
    <t>Haridus kokku</t>
  </si>
  <si>
    <t>Väljaminekud kokku</t>
  </si>
  <si>
    <t>Kokku investeerimistegevus</t>
  </si>
  <si>
    <t>PV soetamiseks saadav sihtfinantseerimine (+)</t>
  </si>
  <si>
    <t>Toetusfond (lg2)</t>
  </si>
  <si>
    <t>Maksutulud</t>
  </si>
  <si>
    <t>Saadavad tegevustoetused</t>
  </si>
  <si>
    <t>Avalike alade puhastus</t>
  </si>
  <si>
    <t>Vabaaeg, kultuur ja religioon kokku</t>
  </si>
  <si>
    <t>Kohustiste võtmine (+)</t>
  </si>
  <si>
    <t>Kohustiste tagastamine (-)</t>
  </si>
  <si>
    <t>PV soetamiseks antav sihtfinantseerimine (-)</t>
  </si>
  <si>
    <t>Teede kapremont</t>
  </si>
  <si>
    <t xml:space="preserve">Põhivara soetus </t>
  </si>
  <si>
    <t>Elamu-ja kommunaalmajandus kokku</t>
  </si>
  <si>
    <t>Spordi- ja vabaajalinnak</t>
  </si>
  <si>
    <t>Spordikeskus</t>
  </si>
  <si>
    <t>Ahtme lo Keskuse väljakujundamine</t>
  </si>
  <si>
    <t>Gümnaasiumid, põhikoolid</t>
  </si>
  <si>
    <t>Huvialakoolid</t>
  </si>
  <si>
    <t>Sotsiaalne kaitse kokku</t>
  </si>
  <si>
    <t>Muud tegevustulud</t>
  </si>
  <si>
    <t xml:space="preserve">      Ahtme lo keskuse väljakujundamine</t>
  </si>
  <si>
    <t xml:space="preserve">             Kohtla-Järve Linnavolikogu</t>
  </si>
  <si>
    <t xml:space="preserve">             Lisa 3</t>
  </si>
  <si>
    <t xml:space="preserve">             määruse nr   juurde</t>
  </si>
  <si>
    <t xml:space="preserve">                       Kohtla-Järve Linnavolikogu</t>
  </si>
  <si>
    <t xml:space="preserve">                       määruse nr   juurde</t>
  </si>
  <si>
    <t xml:space="preserve">                       Lisa 1</t>
  </si>
  <si>
    <t>SA Jõhvi Lennuväli</t>
  </si>
  <si>
    <t>Projekt FarmerCraft</t>
  </si>
  <si>
    <t>Kalevi tänava rekonstrueerimine</t>
  </si>
  <si>
    <t>Projekt Approach2Waste</t>
  </si>
  <si>
    <t>Ohtlike jäätmete punkt</t>
  </si>
  <si>
    <t xml:space="preserve">   Projekt FarmerCraft</t>
  </si>
  <si>
    <t>Kohustuste , nõuete muutus</t>
  </si>
  <si>
    <t>Linna valimiskomisjon</t>
  </si>
  <si>
    <t>Projekt farmerCraft</t>
  </si>
  <si>
    <t>Rajatiste ja hoonete müük</t>
  </si>
  <si>
    <t xml:space="preserve">       Kohtla-Järve Linnavolikogu</t>
  </si>
  <si>
    <t xml:space="preserve">       Lisa 4</t>
  </si>
  <si>
    <t xml:space="preserve">       määruse nr juurde</t>
  </si>
  <si>
    <t>Spordi-ja vabaajalinnak</t>
  </si>
  <si>
    <t>Laste turvakodu</t>
  </si>
  <si>
    <t>Põhikoolid, Täiskasvanute Gümnaasium</t>
  </si>
  <si>
    <t>Asenduskoduteenus</t>
  </si>
  <si>
    <t>Saadud toetused tegevuskulude sihtfinantseerimiseks</t>
  </si>
  <si>
    <t xml:space="preserve">      Spordi-ja vabaajakeskuse väljakujudamine Euroopa Liidult</t>
  </si>
  <si>
    <t>Järveküla tee 39</t>
  </si>
  <si>
    <t>Ahtme väljaku rekonstrueerimine</t>
  </si>
  <si>
    <t>Muinsuskaitse</t>
  </si>
  <si>
    <t>Kohtla-Järve linna 2021. aasta esimese lisaeelarve koondeelarve</t>
  </si>
  <si>
    <t>Kinnitatud eelarve 25.02.2021. a.</t>
  </si>
  <si>
    <t>Kinnitatud eelarve .2021. a.</t>
  </si>
  <si>
    <t>Saadud muud tegevustoetused</t>
  </si>
  <si>
    <t xml:space="preserve">     Kohtla-Järve Kultuurikeskus</t>
  </si>
  <si>
    <t>Kohtla-Järve linna 2021. aasta põhitegevuse kulude esimene  lisaeelarve</t>
  </si>
  <si>
    <t>Projekt AREA 21+</t>
  </si>
  <si>
    <t>Kohtla-Järve linna 2021. aasta investeerimistegevuse esimene lisaeelarve (tuhandetes eurodes)</t>
  </si>
  <si>
    <t xml:space="preserve">   Ahtme perearstikeskus</t>
  </si>
  <si>
    <t>KÜ teed</t>
  </si>
  <si>
    <t>Kaevurite tn.rekonstrueerimine</t>
  </si>
  <si>
    <t>Ilmajaama tn.rekonstrueerimine</t>
  </si>
  <si>
    <t>Maa soetamine</t>
  </si>
  <si>
    <t>Skatepark</t>
  </si>
  <si>
    <t>Kinnitatud eelarve 06.2021. a.</t>
  </si>
  <si>
    <t xml:space="preserve">    sh  Kohtla-Järve Kultuurikeskus</t>
  </si>
  <si>
    <t xml:space="preserve">         Toetus investeeringuteks</t>
  </si>
  <si>
    <t xml:space="preserve">        Kaevuri tn rekonstrueerimine</t>
  </si>
  <si>
    <t xml:space="preserve">       sh Kaevuri tänava rekonstrueerimine</t>
  </si>
  <si>
    <t xml:space="preserve">       Ilmajaama tänava rekonstrueerimine</t>
  </si>
  <si>
    <t xml:space="preserve">       Projektid</t>
  </si>
  <si>
    <t xml:space="preserve">      Rahandusministeerimilt toetus investeeringuteks </t>
  </si>
  <si>
    <t xml:space="preserve">      Lasteaedade renoveerimine</t>
  </si>
  <si>
    <t xml:space="preserve">      Kalevi tänava rekonstrueerimine</t>
  </si>
  <si>
    <t xml:space="preserve">      Ahtme lo Väljaku rekonstrueerimine</t>
  </si>
  <si>
    <t xml:space="preserve">   Projekt Approach2Waste</t>
  </si>
  <si>
    <t xml:space="preserve">       100 tamme pargi kõnni-ja jalgrattateed</t>
  </si>
  <si>
    <t xml:space="preserve">         100 tamme pargi kõnni-ja jalgrattatee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</si>
</sst>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_ ;[Red]\-0.000\ 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  <numFmt numFmtId="185" formatCode="[$€-2]\ #,##0.00_);[Red]\([$€-2]\ #,##0.00\)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5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3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15" borderId="0" applyNumberFormat="0" applyBorder="0" applyAlignment="0" applyProtection="0"/>
    <xf numFmtId="0" fontId="41" fillId="25" borderId="0" applyNumberFormat="0" applyBorder="0" applyAlignment="0" applyProtection="0"/>
    <xf numFmtId="0" fontId="1" fillId="17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3" borderId="0" applyNumberFormat="0" applyBorder="0" applyAlignment="0" applyProtection="0"/>
    <xf numFmtId="0" fontId="41" fillId="29" borderId="0" applyNumberFormat="0" applyBorder="0" applyAlignment="0" applyProtection="0"/>
    <xf numFmtId="0" fontId="1" fillId="5" borderId="0" applyNumberFormat="0" applyBorder="0" applyAlignment="0" applyProtection="0"/>
    <xf numFmtId="0" fontId="41" fillId="30" borderId="0" applyNumberFormat="0" applyBorder="0" applyAlignment="0" applyProtection="0"/>
    <xf numFmtId="0" fontId="1" fillId="23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23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42" fillId="40" borderId="0" applyNumberFormat="0" applyBorder="0" applyAlignment="0" applyProtection="0"/>
    <xf numFmtId="0" fontId="2" fillId="41" borderId="0" applyNumberFormat="0" applyBorder="0" applyAlignment="0" applyProtection="0"/>
    <xf numFmtId="0" fontId="43" fillId="42" borderId="1" applyNumberFormat="0" applyAlignment="0" applyProtection="0"/>
    <xf numFmtId="0" fontId="3" fillId="3" borderId="2" applyNumberFormat="0" applyAlignment="0" applyProtection="0"/>
    <xf numFmtId="0" fontId="44" fillId="43" borderId="3" applyNumberFormat="0" applyAlignment="0" applyProtection="0"/>
    <xf numFmtId="0" fontId="4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6" fillId="45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6" borderId="1" applyNumberFormat="0" applyAlignment="0" applyProtection="0"/>
    <xf numFmtId="0" fontId="7" fillId="5" borderId="2" applyNumberFormat="0" applyAlignment="0" applyProtection="0"/>
    <xf numFmtId="0" fontId="53" fillId="0" borderId="11" applyNumberFormat="0" applyFill="0" applyAlignment="0" applyProtection="0"/>
    <xf numFmtId="0" fontId="8" fillId="0" borderId="12" applyNumberFormat="0" applyFill="0" applyAlignment="0" applyProtection="0"/>
    <xf numFmtId="0" fontId="54" fillId="47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0" fontId="0" fillId="48" borderId="13" applyNumberFormat="0" applyFon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55" fillId="42" borderId="15" applyNumberFormat="0" applyAlignment="0" applyProtection="0"/>
    <xf numFmtId="0" fontId="10" fillId="3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/>
    </xf>
    <xf numFmtId="175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75" fontId="0" fillId="0" borderId="0" xfId="0" applyNumberFormat="1" applyFill="1" applyBorder="1" applyAlignment="1">
      <alignment/>
    </xf>
    <xf numFmtId="175" fontId="16" fillId="0" borderId="0" xfId="0" applyNumberFormat="1" applyFont="1" applyFill="1" applyBorder="1" applyAlignment="1">
      <alignment/>
    </xf>
    <xf numFmtId="175" fontId="15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23" fillId="0" borderId="0" xfId="0" applyNumberFormat="1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75" fontId="27" fillId="0" borderId="19" xfId="0" applyNumberFormat="1" applyFont="1" applyFill="1" applyBorder="1" applyAlignment="1">
      <alignment/>
    </xf>
    <xf numFmtId="175" fontId="26" fillId="0" borderId="19" xfId="0" applyNumberFormat="1" applyFont="1" applyFill="1" applyBorder="1" applyAlignment="1">
      <alignment/>
    </xf>
    <xf numFmtId="0" fontId="2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175" fontId="28" fillId="0" borderId="19" xfId="95" applyNumberFormat="1" applyFont="1" applyFill="1" applyBorder="1">
      <alignment/>
      <protection/>
    </xf>
    <xf numFmtId="0" fontId="26" fillId="0" borderId="19" xfId="0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9" xfId="0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0" xfId="0" applyFont="1" applyAlignment="1">
      <alignment/>
    </xf>
    <xf numFmtId="0" fontId="30" fillId="0" borderId="19" xfId="0" applyFont="1" applyFill="1" applyBorder="1" applyAlignment="1">
      <alignment/>
    </xf>
    <xf numFmtId="175" fontId="28" fillId="0" borderId="19" xfId="0" applyNumberFormat="1" applyFont="1" applyFill="1" applyBorder="1" applyAlignment="1">
      <alignment/>
    </xf>
    <xf numFmtId="175" fontId="30" fillId="0" borderId="19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30" fillId="0" borderId="19" xfId="0" applyFont="1" applyFill="1" applyBorder="1" applyAlignment="1">
      <alignment wrapText="1"/>
    </xf>
    <xf numFmtId="0" fontId="59" fillId="0" borderId="0" xfId="0" applyFont="1" applyAlignment="1">
      <alignment/>
    </xf>
    <xf numFmtId="175" fontId="59" fillId="0" borderId="19" xfId="0" applyNumberFormat="1" applyFont="1" applyFill="1" applyBorder="1" applyAlignment="1">
      <alignment/>
    </xf>
    <xf numFmtId="0" fontId="60" fillId="0" borderId="0" xfId="0" applyFont="1" applyAlignment="1">
      <alignment/>
    </xf>
    <xf numFmtId="175" fontId="27" fillId="0" borderId="19" xfId="0" applyNumberFormat="1" applyFont="1" applyBorder="1" applyAlignment="1">
      <alignment/>
    </xf>
    <xf numFmtId="175" fontId="59" fillId="0" borderId="19" xfId="0" applyNumberFormat="1" applyFont="1" applyBorder="1" applyAlignment="1">
      <alignment/>
    </xf>
    <xf numFmtId="0" fontId="31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0" xfId="0" applyFont="1" applyAlignment="1">
      <alignment horizontal="left" vertical="center" wrapText="1"/>
    </xf>
    <xf numFmtId="175" fontId="0" fillId="0" borderId="19" xfId="0" applyNumberFormat="1" applyBorder="1" applyAlignment="1">
      <alignment/>
    </xf>
    <xf numFmtId="175" fontId="57" fillId="0" borderId="19" xfId="0" applyNumberFormat="1" applyFont="1" applyBorder="1" applyAlignment="1">
      <alignment/>
    </xf>
    <xf numFmtId="175" fontId="61" fillId="0" borderId="19" xfId="0" applyNumberFormat="1" applyFont="1" applyFill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30" fillId="0" borderId="19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30" fillId="0" borderId="20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3 2" xfId="96"/>
    <cellStyle name="Normal 4" xfId="97"/>
    <cellStyle name="Normal 4 2" xfId="98"/>
    <cellStyle name="Normal 5" xfId="99"/>
    <cellStyle name="Note" xfId="100"/>
    <cellStyle name="Note 2" xfId="101"/>
    <cellStyle name="Note 2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E80" sqref="E80"/>
    </sheetView>
  </sheetViews>
  <sheetFormatPr defaultColWidth="9.140625" defaultRowHeight="15"/>
  <cols>
    <col min="1" max="1" width="33.140625" style="0" customWidth="1"/>
    <col min="2" max="2" width="11.7109375" style="0" customWidth="1"/>
    <col min="3" max="3" width="11.00390625" style="0" customWidth="1"/>
    <col min="4" max="4" width="12.140625" style="0" customWidth="1"/>
    <col min="5" max="5" width="9.57421875" style="0" customWidth="1"/>
    <col min="6" max="6" width="8.8515625" style="0" customWidth="1"/>
    <col min="7" max="7" width="11.00390625" style="0" customWidth="1"/>
    <col min="8" max="8" width="11.140625" style="0" customWidth="1"/>
    <col min="9" max="9" width="9.28125" style="0" customWidth="1"/>
    <col min="10" max="10" width="10.8515625" style="0" customWidth="1"/>
  </cols>
  <sheetData>
    <row r="1" spans="1:10" ht="15">
      <c r="A1" s="24"/>
      <c r="B1" s="24"/>
      <c r="C1" s="24"/>
      <c r="D1" s="24"/>
      <c r="E1" s="24"/>
      <c r="F1" s="24"/>
      <c r="G1" s="24"/>
      <c r="H1" s="63" t="s">
        <v>115</v>
      </c>
      <c r="I1" s="63"/>
      <c r="J1" s="63"/>
    </row>
    <row r="2" spans="1:10" ht="15">
      <c r="A2" s="24"/>
      <c r="B2" s="24"/>
      <c r="C2" s="24"/>
      <c r="D2" s="24"/>
      <c r="E2" s="24"/>
      <c r="F2" s="24"/>
      <c r="G2" s="24"/>
      <c r="H2" s="63" t="s">
        <v>114</v>
      </c>
      <c r="I2" s="63"/>
      <c r="J2" s="63"/>
    </row>
    <row r="3" spans="1:10" ht="15">
      <c r="A3" s="24"/>
      <c r="B3" s="24"/>
      <c r="C3" s="24"/>
      <c r="D3" s="24"/>
      <c r="E3" s="24"/>
      <c r="F3" s="24"/>
      <c r="G3" s="24"/>
      <c r="H3" s="24"/>
      <c r="I3" s="47"/>
      <c r="J3" s="28"/>
    </row>
    <row r="4" spans="1:10" ht="15">
      <c r="A4" s="24"/>
      <c r="B4" s="24"/>
      <c r="C4" s="24"/>
      <c r="D4" s="24"/>
      <c r="E4" s="24"/>
      <c r="F4" s="24"/>
      <c r="G4" s="24"/>
      <c r="H4" s="63" t="s">
        <v>116</v>
      </c>
      <c r="I4" s="63"/>
      <c r="J4" s="63"/>
    </row>
    <row r="5" spans="1:10" s="1" customFormat="1" ht="15">
      <c r="A5" s="27" t="s">
        <v>147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 ht="16.5" customHeight="1">
      <c r="A6" s="27" t="s">
        <v>16</v>
      </c>
      <c r="B6" s="25"/>
      <c r="C6" s="25"/>
      <c r="D6" s="25"/>
      <c r="E6" s="25"/>
      <c r="F6" s="25"/>
      <c r="G6" s="25"/>
      <c r="H6" s="25"/>
      <c r="I6" s="43"/>
      <c r="J6" s="43"/>
    </row>
    <row r="7" spans="1:10" ht="15" customHeight="1">
      <c r="A7" s="34"/>
      <c r="B7" s="61" t="s">
        <v>143</v>
      </c>
      <c r="C7" s="61"/>
      <c r="D7" s="61"/>
      <c r="E7" s="61" t="s">
        <v>20</v>
      </c>
      <c r="F7" s="61"/>
      <c r="G7" s="61"/>
      <c r="H7" s="62" t="s">
        <v>156</v>
      </c>
      <c r="I7" s="62"/>
      <c r="J7" s="62"/>
    </row>
    <row r="8" spans="1:15" ht="24.75" customHeight="1">
      <c r="A8" s="64" t="s">
        <v>26</v>
      </c>
      <c r="B8" s="60" t="s">
        <v>13</v>
      </c>
      <c r="C8" s="66" t="s">
        <v>15</v>
      </c>
      <c r="D8" s="60" t="s">
        <v>14</v>
      </c>
      <c r="E8" s="60" t="s">
        <v>13</v>
      </c>
      <c r="F8" s="60" t="s">
        <v>15</v>
      </c>
      <c r="G8" s="60" t="s">
        <v>14</v>
      </c>
      <c r="H8" s="65" t="s">
        <v>13</v>
      </c>
      <c r="I8" s="65" t="s">
        <v>15</v>
      </c>
      <c r="J8" s="65" t="s">
        <v>14</v>
      </c>
      <c r="K8" s="3"/>
      <c r="L8" s="3"/>
      <c r="M8" s="3"/>
      <c r="N8" s="4"/>
      <c r="O8" s="4"/>
    </row>
    <row r="9" spans="1:15" s="7" customFormat="1" ht="15" customHeight="1">
      <c r="A9" s="64"/>
      <c r="B9" s="60"/>
      <c r="C9" s="66"/>
      <c r="D9" s="60"/>
      <c r="E9" s="60"/>
      <c r="F9" s="60"/>
      <c r="G9" s="60"/>
      <c r="H9" s="65"/>
      <c r="I9" s="65"/>
      <c r="J9" s="65"/>
      <c r="K9" s="5"/>
      <c r="L9" s="5"/>
      <c r="M9" s="5"/>
      <c r="N9" s="6"/>
      <c r="O9" s="6"/>
    </row>
    <row r="10" spans="1:15" ht="20.25" customHeight="1">
      <c r="A10" s="64"/>
      <c r="B10" s="60"/>
      <c r="C10" s="66"/>
      <c r="D10" s="60"/>
      <c r="E10" s="60"/>
      <c r="F10" s="60"/>
      <c r="G10" s="60"/>
      <c r="H10" s="65"/>
      <c r="I10" s="65"/>
      <c r="J10" s="65"/>
      <c r="K10" s="8"/>
      <c r="L10" s="8"/>
      <c r="M10" s="8"/>
      <c r="N10" s="4"/>
      <c r="O10" s="4"/>
    </row>
    <row r="11" spans="1:15" ht="15">
      <c r="A11" s="44" t="s">
        <v>27</v>
      </c>
      <c r="B11" s="46">
        <f aca="true" t="shared" si="0" ref="B11:J11">SUM(B12:B16)</f>
        <v>3432.544</v>
      </c>
      <c r="C11" s="46">
        <f t="shared" si="0"/>
        <v>81</v>
      </c>
      <c r="D11" s="46">
        <f t="shared" si="0"/>
        <v>3513.544</v>
      </c>
      <c r="E11" s="46">
        <f t="shared" si="0"/>
        <v>25</v>
      </c>
      <c r="F11" s="46">
        <f t="shared" si="0"/>
        <v>0</v>
      </c>
      <c r="G11" s="46">
        <f t="shared" si="0"/>
        <v>25</v>
      </c>
      <c r="H11" s="46">
        <f t="shared" si="0"/>
        <v>3457.544</v>
      </c>
      <c r="I11" s="46">
        <f t="shared" si="0"/>
        <v>81</v>
      </c>
      <c r="J11" s="46">
        <f t="shared" si="0"/>
        <v>3538.544</v>
      </c>
      <c r="K11" s="8"/>
      <c r="L11" s="8"/>
      <c r="M11" s="8"/>
      <c r="N11" s="25"/>
      <c r="O11" s="24"/>
    </row>
    <row r="12" spans="1:15" ht="16.5" customHeight="1">
      <c r="A12" s="37" t="s">
        <v>28</v>
      </c>
      <c r="B12" s="45">
        <v>329.237</v>
      </c>
      <c r="C12" s="45">
        <v>21</v>
      </c>
      <c r="D12" s="45">
        <f>B12+C12</f>
        <v>350.237</v>
      </c>
      <c r="E12" s="45"/>
      <c r="F12" s="45"/>
      <c r="G12" s="45">
        <f>E12+F12</f>
        <v>0</v>
      </c>
      <c r="H12" s="45">
        <f aca="true" t="shared" si="1" ref="H12:I16">SUM(B12+E12)</f>
        <v>329.237</v>
      </c>
      <c r="I12" s="45">
        <f t="shared" si="1"/>
        <v>21</v>
      </c>
      <c r="J12" s="45">
        <f>SUM(H12:I12)</f>
        <v>350.237</v>
      </c>
      <c r="K12" s="8"/>
      <c r="L12" s="8"/>
      <c r="M12" s="8"/>
      <c r="N12" s="4"/>
      <c r="O12" s="4"/>
    </row>
    <row r="13" spans="1:15" ht="15">
      <c r="A13" s="36" t="s">
        <v>30</v>
      </c>
      <c r="B13" s="45">
        <v>2963.307</v>
      </c>
      <c r="C13" s="45">
        <v>3</v>
      </c>
      <c r="D13" s="45">
        <f aca="true" t="shared" si="2" ref="D13:D71">B13+C13</f>
        <v>2966.307</v>
      </c>
      <c r="E13" s="45">
        <v>25</v>
      </c>
      <c r="F13" s="45"/>
      <c r="G13" s="45">
        <f aca="true" t="shared" si="3" ref="G13:G57">E13+F13</f>
        <v>25</v>
      </c>
      <c r="H13" s="45">
        <f t="shared" si="1"/>
        <v>2988.307</v>
      </c>
      <c r="I13" s="45">
        <f t="shared" si="1"/>
        <v>3</v>
      </c>
      <c r="J13" s="45">
        <f>SUM(H13:I13)</f>
        <v>2991.307</v>
      </c>
      <c r="K13" s="8"/>
      <c r="L13" s="8"/>
      <c r="M13" s="8"/>
      <c r="N13" s="4"/>
      <c r="O13" s="4"/>
    </row>
    <row r="14" spans="1:15" ht="15">
      <c r="A14" s="36" t="s">
        <v>29</v>
      </c>
      <c r="B14" s="45">
        <v>100</v>
      </c>
      <c r="C14" s="45"/>
      <c r="D14" s="45">
        <f t="shared" si="2"/>
        <v>100</v>
      </c>
      <c r="E14" s="45"/>
      <c r="F14" s="45"/>
      <c r="G14" s="45">
        <f t="shared" si="3"/>
        <v>0</v>
      </c>
      <c r="H14" s="45">
        <f t="shared" si="1"/>
        <v>100</v>
      </c>
      <c r="I14" s="45">
        <f t="shared" si="1"/>
        <v>0</v>
      </c>
      <c r="J14" s="45">
        <f>SUM(H14:I14)</f>
        <v>100</v>
      </c>
      <c r="K14" s="8"/>
      <c r="L14" s="8"/>
      <c r="M14" s="8"/>
      <c r="N14" s="4"/>
      <c r="O14" s="4"/>
    </row>
    <row r="15" spans="1:15" ht="15">
      <c r="A15" s="36" t="s">
        <v>127</v>
      </c>
      <c r="B15" s="45">
        <v>40</v>
      </c>
      <c r="C15" s="45"/>
      <c r="D15" s="45">
        <f>SUM(B15:C15)</f>
        <v>40</v>
      </c>
      <c r="E15" s="45"/>
      <c r="F15" s="45"/>
      <c r="G15" s="45">
        <f t="shared" si="3"/>
        <v>0</v>
      </c>
      <c r="H15" s="45">
        <f>SUM(B15+E15)</f>
        <v>40</v>
      </c>
      <c r="I15" s="45">
        <f>SUM(C15+F15)</f>
        <v>0</v>
      </c>
      <c r="J15" s="45">
        <f>SUM(H15:I15)</f>
        <v>40</v>
      </c>
      <c r="K15" s="8"/>
      <c r="L15" s="8"/>
      <c r="M15" s="8"/>
      <c r="N15" s="4"/>
      <c r="O15" s="4"/>
    </row>
    <row r="16" spans="1:15" ht="15.75" customHeight="1">
      <c r="A16" s="37" t="s">
        <v>31</v>
      </c>
      <c r="B16" s="45"/>
      <c r="C16" s="45">
        <v>57</v>
      </c>
      <c r="D16" s="45">
        <f t="shared" si="2"/>
        <v>57</v>
      </c>
      <c r="E16" s="45"/>
      <c r="F16" s="45"/>
      <c r="G16" s="45">
        <f t="shared" si="3"/>
        <v>0</v>
      </c>
      <c r="H16" s="45">
        <f t="shared" si="1"/>
        <v>0</v>
      </c>
      <c r="I16" s="45">
        <f t="shared" si="1"/>
        <v>57</v>
      </c>
      <c r="J16" s="45">
        <f>SUM(H16:I16)</f>
        <v>57</v>
      </c>
      <c r="K16" s="8"/>
      <c r="L16" s="8"/>
      <c r="M16" s="8"/>
      <c r="N16" s="4"/>
      <c r="O16" s="4"/>
    </row>
    <row r="17" spans="1:15" s="7" customFormat="1" ht="14.25">
      <c r="A17" s="44" t="s">
        <v>32</v>
      </c>
      <c r="B17" s="46">
        <v>27</v>
      </c>
      <c r="C17" s="46"/>
      <c r="D17" s="46">
        <f>B17+C17</f>
        <v>27</v>
      </c>
      <c r="E17" s="46">
        <v>-25</v>
      </c>
      <c r="F17" s="46"/>
      <c r="G17" s="46">
        <f>E17+F17</f>
        <v>-25</v>
      </c>
      <c r="H17" s="46">
        <f>SUM(E17+B17)</f>
        <v>2</v>
      </c>
      <c r="I17" s="46">
        <f>SUM(C17+F17)</f>
        <v>0</v>
      </c>
      <c r="J17" s="46">
        <f>SUM(D17+G17)</f>
        <v>2</v>
      </c>
      <c r="K17" s="9"/>
      <c r="L17" s="9"/>
      <c r="M17" s="9"/>
      <c r="N17" s="6"/>
      <c r="O17" s="6"/>
    </row>
    <row r="18" spans="1:15" s="7" customFormat="1" ht="15">
      <c r="A18" s="44" t="s">
        <v>33</v>
      </c>
      <c r="B18" s="46">
        <f>SUM(B19:B27)</f>
        <v>527.784</v>
      </c>
      <c r="C18" s="46">
        <f aca="true" t="shared" si="4" ref="C18:J18">SUM(C19:C27)</f>
        <v>1044.28</v>
      </c>
      <c r="D18" s="46">
        <f t="shared" si="4"/>
        <v>1572.064</v>
      </c>
      <c r="E18" s="46">
        <f t="shared" si="4"/>
        <v>106.264</v>
      </c>
      <c r="F18" s="46">
        <f t="shared" si="4"/>
        <v>0</v>
      </c>
      <c r="G18" s="46">
        <f t="shared" si="4"/>
        <v>106.264</v>
      </c>
      <c r="H18" s="46">
        <f t="shared" si="4"/>
        <v>634.0480000000001</v>
      </c>
      <c r="I18" s="46">
        <f t="shared" si="4"/>
        <v>1044.28</v>
      </c>
      <c r="J18" s="46">
        <f t="shared" si="4"/>
        <v>1678.328</v>
      </c>
      <c r="K18" s="8"/>
      <c r="L18" s="10"/>
      <c r="M18" s="10"/>
      <c r="N18" s="6"/>
      <c r="O18" s="6"/>
    </row>
    <row r="19" spans="1:15" ht="15">
      <c r="A19" s="36" t="s">
        <v>34</v>
      </c>
      <c r="B19" s="45">
        <v>1.7</v>
      </c>
      <c r="C19" s="45"/>
      <c r="D19" s="45">
        <f t="shared" si="2"/>
        <v>1.7</v>
      </c>
      <c r="E19" s="45">
        <v>-1.51</v>
      </c>
      <c r="F19" s="45"/>
      <c r="G19" s="45">
        <f t="shared" si="3"/>
        <v>-1.51</v>
      </c>
      <c r="H19" s="45">
        <f aca="true" t="shared" si="5" ref="H19:H27">SUM(B19+E19)</f>
        <v>0.18999999999999995</v>
      </c>
      <c r="I19" s="45">
        <f aca="true" t="shared" si="6" ref="I19:I27">SUM(C19+F19)</f>
        <v>0</v>
      </c>
      <c r="J19" s="45">
        <f aca="true" t="shared" si="7" ref="J19:J27">SUM(H19:I19)</f>
        <v>0.18999999999999995</v>
      </c>
      <c r="K19" s="8"/>
      <c r="L19" s="10"/>
      <c r="M19" s="10"/>
      <c r="N19" s="4"/>
      <c r="O19" s="4"/>
    </row>
    <row r="20" spans="1:15" ht="15">
      <c r="A20" s="36" t="s">
        <v>35</v>
      </c>
      <c r="B20" s="45">
        <v>5.72</v>
      </c>
      <c r="C20" s="45"/>
      <c r="D20" s="45">
        <f t="shared" si="2"/>
        <v>5.72</v>
      </c>
      <c r="E20" s="45"/>
      <c r="F20" s="45"/>
      <c r="G20" s="45">
        <f t="shared" si="3"/>
        <v>0</v>
      </c>
      <c r="H20" s="45">
        <f t="shared" si="5"/>
        <v>5.72</v>
      </c>
      <c r="I20" s="45">
        <f t="shared" si="6"/>
        <v>0</v>
      </c>
      <c r="J20" s="45">
        <f t="shared" si="7"/>
        <v>5.72</v>
      </c>
      <c r="K20" s="8"/>
      <c r="L20" s="10"/>
      <c r="M20" s="10"/>
      <c r="N20" s="4"/>
      <c r="O20" s="4"/>
    </row>
    <row r="21" spans="1:15" ht="16.5" customHeight="1">
      <c r="A21" s="37" t="s">
        <v>36</v>
      </c>
      <c r="B21" s="45">
        <v>372.72</v>
      </c>
      <c r="C21" s="45"/>
      <c r="D21" s="45">
        <f t="shared" si="2"/>
        <v>372.72</v>
      </c>
      <c r="E21" s="45">
        <v>102.774</v>
      </c>
      <c r="F21" s="45"/>
      <c r="G21" s="45">
        <f t="shared" si="3"/>
        <v>102.774</v>
      </c>
      <c r="H21" s="45">
        <f t="shared" si="5"/>
        <v>475.494</v>
      </c>
      <c r="I21" s="45">
        <f t="shared" si="6"/>
        <v>0</v>
      </c>
      <c r="J21" s="45">
        <f t="shared" si="7"/>
        <v>475.494</v>
      </c>
      <c r="K21" s="8"/>
      <c r="L21" s="10"/>
      <c r="M21" s="10"/>
      <c r="N21" s="4"/>
      <c r="O21" s="4"/>
    </row>
    <row r="22" spans="1:15" ht="15" customHeight="1">
      <c r="A22" s="37" t="s">
        <v>37</v>
      </c>
      <c r="B22" s="45">
        <v>0</v>
      </c>
      <c r="C22" s="45">
        <v>880</v>
      </c>
      <c r="D22" s="45">
        <f t="shared" si="2"/>
        <v>880</v>
      </c>
      <c r="E22" s="45"/>
      <c r="F22" s="45"/>
      <c r="G22" s="45">
        <f t="shared" si="3"/>
        <v>0</v>
      </c>
      <c r="H22" s="45">
        <f t="shared" si="5"/>
        <v>0</v>
      </c>
      <c r="I22" s="45">
        <f t="shared" si="6"/>
        <v>880</v>
      </c>
      <c r="J22" s="45">
        <f t="shared" si="7"/>
        <v>880</v>
      </c>
      <c r="K22" s="8"/>
      <c r="L22" s="10"/>
      <c r="M22" s="10"/>
      <c r="N22" s="4"/>
      <c r="O22" s="4"/>
    </row>
    <row r="23" spans="1:15" ht="15" customHeight="1">
      <c r="A23" s="37" t="s">
        <v>120</v>
      </c>
      <c r="B23" s="45"/>
      <c r="C23" s="45">
        <v>13.68</v>
      </c>
      <c r="D23" s="45">
        <f>SUM(B23:C23)</f>
        <v>13.68</v>
      </c>
      <c r="E23" s="45"/>
      <c r="F23" s="45"/>
      <c r="G23" s="45">
        <f>SUM(E23:F23)</f>
        <v>0</v>
      </c>
      <c r="H23" s="45">
        <f>SUM(B23)</f>
        <v>0</v>
      </c>
      <c r="I23" s="45">
        <f>SUM(C23)</f>
        <v>13.68</v>
      </c>
      <c r="J23" s="45">
        <f>SUM(H23:I23)</f>
        <v>13.68</v>
      </c>
      <c r="K23" s="8"/>
      <c r="L23" s="10"/>
      <c r="M23" s="10"/>
      <c r="N23" s="4"/>
      <c r="O23" s="4"/>
    </row>
    <row r="24" spans="1:15" ht="15">
      <c r="A24" s="36" t="s">
        <v>38</v>
      </c>
      <c r="B24" s="45"/>
      <c r="C24" s="45">
        <v>5</v>
      </c>
      <c r="D24" s="45">
        <f t="shared" si="2"/>
        <v>5</v>
      </c>
      <c r="E24" s="45"/>
      <c r="F24" s="45"/>
      <c r="G24" s="45">
        <f t="shared" si="3"/>
        <v>0</v>
      </c>
      <c r="H24" s="45">
        <f t="shared" si="5"/>
        <v>0</v>
      </c>
      <c r="I24" s="45">
        <f t="shared" si="6"/>
        <v>5</v>
      </c>
      <c r="J24" s="45">
        <f t="shared" si="7"/>
        <v>5</v>
      </c>
      <c r="K24" s="8"/>
      <c r="L24" s="10"/>
      <c r="M24" s="10"/>
      <c r="N24" s="4"/>
      <c r="O24" s="4"/>
    </row>
    <row r="25" spans="1:15" ht="15">
      <c r="A25" s="36" t="s">
        <v>148</v>
      </c>
      <c r="B25" s="45">
        <v>73.792</v>
      </c>
      <c r="C25" s="45"/>
      <c r="D25" s="45">
        <f>SUM(B25+C25)</f>
        <v>73.792</v>
      </c>
      <c r="E25" s="45"/>
      <c r="F25" s="45"/>
      <c r="G25" s="45">
        <f>SUM(E25:F25)</f>
        <v>0</v>
      </c>
      <c r="H25" s="45">
        <f>SUM(B25+E25)</f>
        <v>73.792</v>
      </c>
      <c r="I25" s="45">
        <f>SUM(C25+F25)</f>
        <v>0</v>
      </c>
      <c r="J25" s="45">
        <f>SUM(H25:I25)</f>
        <v>73.792</v>
      </c>
      <c r="K25" s="8"/>
      <c r="L25" s="10"/>
      <c r="M25" s="10"/>
      <c r="N25" s="4"/>
      <c r="O25" s="4"/>
    </row>
    <row r="26" spans="1:15" ht="15">
      <c r="A26" s="36" t="s">
        <v>128</v>
      </c>
      <c r="B26" s="45">
        <v>24.104</v>
      </c>
      <c r="C26" s="45">
        <v>125.6</v>
      </c>
      <c r="D26" s="45">
        <f>SUM(B26:C26)</f>
        <v>149.704</v>
      </c>
      <c r="E26" s="45"/>
      <c r="F26" s="45"/>
      <c r="G26" s="45">
        <f>SUM(E26:F26)</f>
        <v>0</v>
      </c>
      <c r="H26" s="45">
        <f>SUM(B26+E26)</f>
        <v>24.104</v>
      </c>
      <c r="I26" s="45">
        <f>SUM(C26+F26)</f>
        <v>125.6</v>
      </c>
      <c r="J26" s="45">
        <f>SUM(H26:I26)</f>
        <v>149.704</v>
      </c>
      <c r="K26" s="8"/>
      <c r="L26" s="10"/>
      <c r="M26" s="10"/>
      <c r="N26" s="4"/>
      <c r="O26" s="4"/>
    </row>
    <row r="27" spans="1:15" s="7" customFormat="1" ht="15" customHeight="1">
      <c r="A27" s="37" t="s">
        <v>39</v>
      </c>
      <c r="B27" s="45">
        <v>49.748</v>
      </c>
      <c r="C27" s="45">
        <v>20</v>
      </c>
      <c r="D27" s="45">
        <f t="shared" si="2"/>
        <v>69.74799999999999</v>
      </c>
      <c r="E27" s="45">
        <v>5</v>
      </c>
      <c r="F27" s="45"/>
      <c r="G27" s="45">
        <f t="shared" si="3"/>
        <v>5</v>
      </c>
      <c r="H27" s="45">
        <f t="shared" si="5"/>
        <v>54.748</v>
      </c>
      <c r="I27" s="45">
        <f t="shared" si="6"/>
        <v>20</v>
      </c>
      <c r="J27" s="45">
        <f t="shared" si="7"/>
        <v>74.74799999999999</v>
      </c>
      <c r="K27" s="10"/>
      <c r="L27" s="10"/>
      <c r="M27" s="10"/>
      <c r="N27" s="6"/>
      <c r="O27" s="6"/>
    </row>
    <row r="28" spans="1:15" ht="15">
      <c r="A28" s="44" t="s">
        <v>40</v>
      </c>
      <c r="B28" s="46">
        <f aca="true" t="shared" si="8" ref="B28:J28">SUM(B29:B32)</f>
        <v>3173.726</v>
      </c>
      <c r="C28" s="46">
        <f t="shared" si="8"/>
        <v>32.498</v>
      </c>
      <c r="D28" s="46">
        <f t="shared" si="8"/>
        <v>3206.224</v>
      </c>
      <c r="E28" s="46">
        <f t="shared" si="8"/>
        <v>-5.3</v>
      </c>
      <c r="F28" s="46">
        <f t="shared" si="8"/>
        <v>0</v>
      </c>
      <c r="G28" s="46">
        <f t="shared" si="8"/>
        <v>-5.3</v>
      </c>
      <c r="H28" s="46">
        <f t="shared" si="8"/>
        <v>3168.426</v>
      </c>
      <c r="I28" s="46">
        <f t="shared" si="8"/>
        <v>32.498</v>
      </c>
      <c r="J28" s="46">
        <f t="shared" si="8"/>
        <v>3200.924</v>
      </c>
      <c r="K28" s="8"/>
      <c r="L28" s="8"/>
      <c r="M28" s="8"/>
      <c r="N28" s="4"/>
      <c r="O28" s="4"/>
    </row>
    <row r="29" spans="1:15" ht="15">
      <c r="A29" s="36" t="s">
        <v>41</v>
      </c>
      <c r="B29" s="45">
        <v>123.58</v>
      </c>
      <c r="C29" s="45"/>
      <c r="D29" s="45">
        <f t="shared" si="2"/>
        <v>123.58</v>
      </c>
      <c r="E29" s="45">
        <v>-5.3</v>
      </c>
      <c r="F29" s="45"/>
      <c r="G29" s="45">
        <f t="shared" si="3"/>
        <v>-5.3</v>
      </c>
      <c r="H29" s="45">
        <f aca="true" t="shared" si="9" ref="H29:I32">SUM(B29+E29)</f>
        <v>118.28</v>
      </c>
      <c r="I29" s="45">
        <f t="shared" si="9"/>
        <v>0</v>
      </c>
      <c r="J29" s="45">
        <f>SUM(H29:I29)</f>
        <v>118.28</v>
      </c>
      <c r="K29" s="8"/>
      <c r="L29" s="8"/>
      <c r="M29" s="8"/>
      <c r="N29" s="4"/>
      <c r="O29" s="4"/>
    </row>
    <row r="30" spans="1:15" ht="15">
      <c r="A30" s="36" t="s">
        <v>123</v>
      </c>
      <c r="B30" s="45">
        <v>22.766</v>
      </c>
      <c r="C30" s="45">
        <v>32.498</v>
      </c>
      <c r="D30" s="45">
        <f>B30+C30</f>
        <v>55.263999999999996</v>
      </c>
      <c r="E30" s="45"/>
      <c r="F30" s="45"/>
      <c r="G30" s="45">
        <f>E30+F30</f>
        <v>0</v>
      </c>
      <c r="H30" s="45">
        <f>SUM(B30+E30)</f>
        <v>22.766</v>
      </c>
      <c r="I30" s="45">
        <f>SUM(C30+F30)</f>
        <v>32.498</v>
      </c>
      <c r="J30" s="45">
        <f>SUM(H30:I30)</f>
        <v>55.263999999999996</v>
      </c>
      <c r="K30" s="8"/>
      <c r="L30" s="8"/>
      <c r="M30" s="8"/>
      <c r="N30" s="4"/>
      <c r="O30" s="4"/>
    </row>
    <row r="31" spans="1:15" ht="15">
      <c r="A31" s="36" t="s">
        <v>98</v>
      </c>
      <c r="B31" s="45">
        <v>2937.38</v>
      </c>
      <c r="C31" s="45"/>
      <c r="D31" s="45">
        <f>SUM(B31:C31)</f>
        <v>2937.38</v>
      </c>
      <c r="E31" s="45"/>
      <c r="F31" s="45"/>
      <c r="G31" s="45">
        <f>SUM(E31:F31)</f>
        <v>0</v>
      </c>
      <c r="H31" s="45">
        <f>SUM(B31+E31)</f>
        <v>2937.38</v>
      </c>
      <c r="I31" s="45">
        <f>SUM(C31+F31)</f>
        <v>0</v>
      </c>
      <c r="J31" s="45">
        <f>SUM(H31:I31)</f>
        <v>2937.38</v>
      </c>
      <c r="K31" s="8"/>
      <c r="L31" s="8"/>
      <c r="M31" s="8"/>
      <c r="N31" s="4"/>
      <c r="O31" s="4"/>
    </row>
    <row r="32" spans="1:15" ht="13.5" customHeight="1">
      <c r="A32" s="36" t="s">
        <v>42</v>
      </c>
      <c r="B32" s="45">
        <v>90</v>
      </c>
      <c r="C32" s="45"/>
      <c r="D32" s="45">
        <f t="shared" si="2"/>
        <v>90</v>
      </c>
      <c r="E32" s="45"/>
      <c r="F32" s="45"/>
      <c r="G32" s="45">
        <f t="shared" si="3"/>
        <v>0</v>
      </c>
      <c r="H32" s="45">
        <f t="shared" si="9"/>
        <v>90</v>
      </c>
      <c r="I32" s="45">
        <f t="shared" si="9"/>
        <v>0</v>
      </c>
      <c r="J32" s="45">
        <f>SUM(H32:I32)</f>
        <v>90</v>
      </c>
      <c r="K32" s="8"/>
      <c r="L32" s="8"/>
      <c r="M32" s="8"/>
      <c r="N32" s="4"/>
      <c r="O32" s="4"/>
    </row>
    <row r="33" spans="1:15" s="7" customFormat="1" ht="14.25">
      <c r="A33" s="44" t="s">
        <v>43</v>
      </c>
      <c r="B33" s="46">
        <f aca="true" t="shared" si="10" ref="B33:J33">SUM(B34:B37)</f>
        <v>1539.3120000000001</v>
      </c>
      <c r="C33" s="46">
        <f t="shared" si="10"/>
        <v>310.5</v>
      </c>
      <c r="D33" s="46">
        <f t="shared" si="10"/>
        <v>1849.8120000000001</v>
      </c>
      <c r="E33" s="46">
        <f t="shared" si="10"/>
        <v>96.03</v>
      </c>
      <c r="F33" s="46">
        <f t="shared" si="10"/>
        <v>-86.656</v>
      </c>
      <c r="G33" s="46">
        <f t="shared" si="10"/>
        <v>9.373999999999999</v>
      </c>
      <c r="H33" s="46">
        <f t="shared" si="10"/>
        <v>1635.342</v>
      </c>
      <c r="I33" s="46">
        <f t="shared" si="10"/>
        <v>223.844</v>
      </c>
      <c r="J33" s="46">
        <f t="shared" si="10"/>
        <v>1859.186</v>
      </c>
      <c r="K33" s="5"/>
      <c r="L33" s="5"/>
      <c r="M33" s="5"/>
      <c r="N33" s="6"/>
      <c r="O33" s="6"/>
    </row>
    <row r="34" spans="1:15" ht="18" customHeight="1">
      <c r="A34" s="37" t="s">
        <v>17</v>
      </c>
      <c r="B34" s="45">
        <v>706.84</v>
      </c>
      <c r="C34" s="45">
        <v>310</v>
      </c>
      <c r="D34" s="45">
        <f t="shared" si="2"/>
        <v>1016.84</v>
      </c>
      <c r="E34" s="45">
        <v>91.23</v>
      </c>
      <c r="F34" s="45">
        <v>-86.656</v>
      </c>
      <c r="G34" s="45">
        <f t="shared" si="3"/>
        <v>4.573999999999998</v>
      </c>
      <c r="H34" s="45">
        <f aca="true" t="shared" si="11" ref="H34:I38">SUM(B34+E34)</f>
        <v>798.07</v>
      </c>
      <c r="I34" s="45">
        <f t="shared" si="11"/>
        <v>223.344</v>
      </c>
      <c r="J34" s="45">
        <f>SUM(H34:I34)</f>
        <v>1021.414</v>
      </c>
      <c r="K34" s="8"/>
      <c r="L34" s="8"/>
      <c r="M34" s="8"/>
      <c r="N34" s="4"/>
      <c r="O34" s="4"/>
    </row>
    <row r="35" spans="1:15" ht="15">
      <c r="A35" s="36" t="s">
        <v>44</v>
      </c>
      <c r="B35" s="45">
        <v>20</v>
      </c>
      <c r="C35" s="45"/>
      <c r="D35" s="45">
        <f t="shared" si="2"/>
        <v>20</v>
      </c>
      <c r="E35" s="45"/>
      <c r="F35" s="45"/>
      <c r="G35" s="45">
        <f t="shared" si="3"/>
        <v>0</v>
      </c>
      <c r="H35" s="45">
        <f t="shared" si="11"/>
        <v>20</v>
      </c>
      <c r="I35" s="45">
        <f t="shared" si="11"/>
        <v>0</v>
      </c>
      <c r="J35" s="45">
        <f>SUM(H35:I35)</f>
        <v>20</v>
      </c>
      <c r="K35" s="8"/>
      <c r="L35" s="8"/>
      <c r="M35" s="8"/>
      <c r="N35" s="4"/>
      <c r="O35" s="4"/>
    </row>
    <row r="36" spans="1:15" ht="15">
      <c r="A36" s="36" t="s">
        <v>45</v>
      </c>
      <c r="B36" s="45">
        <v>405</v>
      </c>
      <c r="C36" s="45"/>
      <c r="D36" s="45">
        <f t="shared" si="2"/>
        <v>405</v>
      </c>
      <c r="E36" s="45">
        <v>4.8</v>
      </c>
      <c r="F36" s="45"/>
      <c r="G36" s="45">
        <f t="shared" si="3"/>
        <v>4.8</v>
      </c>
      <c r="H36" s="45">
        <f t="shared" si="11"/>
        <v>409.8</v>
      </c>
      <c r="I36" s="45">
        <f t="shared" si="11"/>
        <v>0</v>
      </c>
      <c r="J36" s="45">
        <f>SUM(H36:I36)</f>
        <v>409.8</v>
      </c>
      <c r="K36" s="8"/>
      <c r="L36" s="8"/>
      <c r="M36" s="8"/>
      <c r="N36" s="4"/>
      <c r="O36" s="4"/>
    </row>
    <row r="37" spans="1:15" ht="15">
      <c r="A37" s="37" t="s">
        <v>46</v>
      </c>
      <c r="B37" s="45">
        <v>407.472</v>
      </c>
      <c r="C37" s="45">
        <v>0.5</v>
      </c>
      <c r="D37" s="45">
        <f t="shared" si="2"/>
        <v>407.972</v>
      </c>
      <c r="E37" s="45"/>
      <c r="F37" s="45"/>
      <c r="G37" s="45">
        <f t="shared" si="3"/>
        <v>0</v>
      </c>
      <c r="H37" s="45">
        <f t="shared" si="11"/>
        <v>407.472</v>
      </c>
      <c r="I37" s="45">
        <f t="shared" si="11"/>
        <v>0.5</v>
      </c>
      <c r="J37" s="45">
        <f>SUM(H37:I37)</f>
        <v>407.972</v>
      </c>
      <c r="K37" s="8"/>
      <c r="L37" s="8"/>
      <c r="M37" s="8"/>
      <c r="N37" s="4"/>
      <c r="O37" s="4"/>
    </row>
    <row r="38" spans="1:15" ht="15">
      <c r="A38" s="44" t="s">
        <v>47</v>
      </c>
      <c r="B38" s="46">
        <v>0</v>
      </c>
      <c r="C38" s="46"/>
      <c r="D38" s="46">
        <f>SUM(B38:C38)</f>
        <v>0</v>
      </c>
      <c r="E38" s="46"/>
      <c r="F38" s="46"/>
      <c r="G38" s="46">
        <f>SUM(E38:F38)</f>
        <v>0</v>
      </c>
      <c r="H38" s="46">
        <f t="shared" si="11"/>
        <v>0</v>
      </c>
      <c r="I38" s="46">
        <f t="shared" si="11"/>
        <v>0</v>
      </c>
      <c r="J38" s="46">
        <f>SUM(H38:I38)</f>
        <v>0</v>
      </c>
      <c r="K38" s="8"/>
      <c r="L38" s="8"/>
      <c r="M38" s="8"/>
      <c r="N38" s="4"/>
      <c r="O38" s="4"/>
    </row>
    <row r="39" spans="1:15" s="7" customFormat="1" ht="15" customHeight="1">
      <c r="A39" s="48" t="s">
        <v>48</v>
      </c>
      <c r="B39" s="46">
        <f aca="true" t="shared" si="12" ref="B39:J39">SUM(B40:B52)</f>
        <v>4775.748</v>
      </c>
      <c r="C39" s="46">
        <f t="shared" si="12"/>
        <v>574</v>
      </c>
      <c r="D39" s="46">
        <f t="shared" si="12"/>
        <v>5346.147999999999</v>
      </c>
      <c r="E39" s="46">
        <f t="shared" si="12"/>
        <v>327.123</v>
      </c>
      <c r="F39" s="46">
        <f t="shared" si="12"/>
        <v>0</v>
      </c>
      <c r="G39" s="46">
        <f t="shared" si="12"/>
        <v>327.123</v>
      </c>
      <c r="H39" s="46">
        <f t="shared" si="12"/>
        <v>5102.871</v>
      </c>
      <c r="I39" s="46">
        <f t="shared" si="12"/>
        <v>574</v>
      </c>
      <c r="J39" s="46">
        <f t="shared" si="12"/>
        <v>5676.871</v>
      </c>
      <c r="K39" s="5"/>
      <c r="L39" s="5"/>
      <c r="M39" s="5"/>
      <c r="N39" s="6"/>
      <c r="O39" s="6"/>
    </row>
    <row r="40" spans="1:15" ht="15">
      <c r="A40" s="36" t="s">
        <v>49</v>
      </c>
      <c r="B40" s="45">
        <v>1746.136</v>
      </c>
      <c r="C40" s="45"/>
      <c r="D40" s="45">
        <f t="shared" si="2"/>
        <v>1746.136</v>
      </c>
      <c r="E40" s="45">
        <v>4.192</v>
      </c>
      <c r="F40" s="45"/>
      <c r="G40" s="45">
        <f t="shared" si="3"/>
        <v>4.192</v>
      </c>
      <c r="H40" s="45">
        <f aca="true" t="shared" si="13" ref="H40:H52">SUM(B40+E40)</f>
        <v>1750.328</v>
      </c>
      <c r="I40" s="45">
        <f aca="true" t="shared" si="14" ref="I40:I52">SUM(C40+F40)</f>
        <v>0</v>
      </c>
      <c r="J40" s="45">
        <f aca="true" t="shared" si="15" ref="J40:J52">SUM(H40:I40)</f>
        <v>1750.328</v>
      </c>
      <c r="K40" s="8"/>
      <c r="L40" s="8"/>
      <c r="M40" s="8"/>
      <c r="N40" s="4"/>
      <c r="O40" s="4"/>
    </row>
    <row r="41" spans="1:15" ht="15">
      <c r="A41" s="36" t="s">
        <v>133</v>
      </c>
      <c r="B41" s="45">
        <v>3.6</v>
      </c>
      <c r="C41" s="45"/>
      <c r="D41" s="45">
        <v>0</v>
      </c>
      <c r="E41" s="45">
        <v>191.143</v>
      </c>
      <c r="F41" s="45"/>
      <c r="G41" s="45">
        <f>SUM(E41:F41)</f>
        <v>191.143</v>
      </c>
      <c r="H41" s="45">
        <f t="shared" si="13"/>
        <v>194.743</v>
      </c>
      <c r="I41" s="45"/>
      <c r="J41" s="45">
        <f>SUM(H41:I41)</f>
        <v>194.743</v>
      </c>
      <c r="K41" s="8"/>
      <c r="L41" s="8"/>
      <c r="M41" s="8"/>
      <c r="N41" s="4"/>
      <c r="O41" s="4"/>
    </row>
    <row r="42" spans="1:15" ht="15.75" customHeight="1">
      <c r="A42" s="37" t="s">
        <v>50</v>
      </c>
      <c r="B42" s="30"/>
      <c r="C42" s="45">
        <v>560</v>
      </c>
      <c r="D42" s="45">
        <f t="shared" si="2"/>
        <v>560</v>
      </c>
      <c r="E42" s="45"/>
      <c r="F42" s="45"/>
      <c r="G42" s="45">
        <f t="shared" si="3"/>
        <v>0</v>
      </c>
      <c r="H42" s="45">
        <f t="shared" si="13"/>
        <v>0</v>
      </c>
      <c r="I42" s="45">
        <f t="shared" si="14"/>
        <v>560</v>
      </c>
      <c r="J42" s="45">
        <f t="shared" si="15"/>
        <v>560</v>
      </c>
      <c r="K42" s="8"/>
      <c r="L42" s="8"/>
      <c r="M42" s="8"/>
      <c r="N42" s="4"/>
      <c r="O42" s="4"/>
    </row>
    <row r="43" spans="1:15" ht="17.25" customHeight="1">
      <c r="A43" s="37" t="s">
        <v>51</v>
      </c>
      <c r="B43" s="45">
        <v>75.824</v>
      </c>
      <c r="C43" s="45"/>
      <c r="D43" s="45">
        <f t="shared" si="2"/>
        <v>75.824</v>
      </c>
      <c r="E43" s="45">
        <v>0.3</v>
      </c>
      <c r="F43" s="45"/>
      <c r="G43" s="45">
        <f t="shared" si="3"/>
        <v>0.3</v>
      </c>
      <c r="H43" s="45">
        <f t="shared" si="13"/>
        <v>76.124</v>
      </c>
      <c r="I43" s="45">
        <f t="shared" si="14"/>
        <v>0</v>
      </c>
      <c r="J43" s="45">
        <f t="shared" si="15"/>
        <v>76.124</v>
      </c>
      <c r="K43" s="8"/>
      <c r="L43" s="8"/>
      <c r="M43" s="8"/>
      <c r="N43" s="4"/>
      <c r="O43" s="4"/>
    </row>
    <row r="44" spans="1:15" ht="15">
      <c r="A44" s="36" t="s">
        <v>52</v>
      </c>
      <c r="B44" s="45">
        <v>168.479</v>
      </c>
      <c r="C44" s="45"/>
      <c r="D44" s="45">
        <f t="shared" si="2"/>
        <v>168.479</v>
      </c>
      <c r="E44" s="45">
        <v>43.202</v>
      </c>
      <c r="F44" s="45"/>
      <c r="G44" s="45">
        <f t="shared" si="3"/>
        <v>43.202</v>
      </c>
      <c r="H44" s="45">
        <f t="shared" si="13"/>
        <v>211.681</v>
      </c>
      <c r="I44" s="45">
        <f t="shared" si="14"/>
        <v>0</v>
      </c>
      <c r="J44" s="45">
        <f t="shared" si="15"/>
        <v>211.681</v>
      </c>
      <c r="K44" s="8"/>
      <c r="L44" s="8"/>
      <c r="M44" s="8"/>
      <c r="N44" s="4"/>
      <c r="O44" s="4"/>
    </row>
    <row r="45" spans="1:15" ht="15">
      <c r="A45" s="36" t="s">
        <v>54</v>
      </c>
      <c r="B45" s="45">
        <v>571.958</v>
      </c>
      <c r="C45" s="45"/>
      <c r="D45" s="45">
        <f t="shared" si="2"/>
        <v>571.958</v>
      </c>
      <c r="E45" s="45">
        <v>6.743</v>
      </c>
      <c r="F45" s="45"/>
      <c r="G45" s="45">
        <f t="shared" si="3"/>
        <v>6.743</v>
      </c>
      <c r="H45" s="45">
        <f t="shared" si="13"/>
        <v>578.701</v>
      </c>
      <c r="I45" s="45">
        <f t="shared" si="14"/>
        <v>0</v>
      </c>
      <c r="J45" s="45">
        <f t="shared" si="15"/>
        <v>578.701</v>
      </c>
      <c r="K45" s="8"/>
      <c r="L45" s="8"/>
      <c r="M45" s="8"/>
      <c r="N45" s="4"/>
      <c r="O45" s="4"/>
    </row>
    <row r="46" spans="1:15" ht="15">
      <c r="A46" s="37" t="s">
        <v>55</v>
      </c>
      <c r="B46" s="45">
        <v>1665.029</v>
      </c>
      <c r="C46" s="45"/>
      <c r="D46" s="45">
        <f t="shared" si="2"/>
        <v>1665.029</v>
      </c>
      <c r="E46" s="45">
        <v>63.695</v>
      </c>
      <c r="F46" s="45"/>
      <c r="G46" s="45">
        <f t="shared" si="3"/>
        <v>63.695</v>
      </c>
      <c r="H46" s="45">
        <f t="shared" si="13"/>
        <v>1728.724</v>
      </c>
      <c r="I46" s="45">
        <f t="shared" si="14"/>
        <v>0</v>
      </c>
      <c r="J46" s="45">
        <f t="shared" si="15"/>
        <v>1728.724</v>
      </c>
      <c r="K46" s="8"/>
      <c r="L46" s="8"/>
      <c r="M46" s="8"/>
      <c r="N46" s="4"/>
      <c r="O46" s="4"/>
    </row>
    <row r="47" spans="1:15" ht="15">
      <c r="A47" s="36" t="s">
        <v>56</v>
      </c>
      <c r="B47" s="45">
        <v>160.91</v>
      </c>
      <c r="C47" s="45"/>
      <c r="D47" s="45">
        <f t="shared" si="2"/>
        <v>160.91</v>
      </c>
      <c r="E47" s="45">
        <v>6.287</v>
      </c>
      <c r="F47" s="45"/>
      <c r="G47" s="45">
        <f t="shared" si="3"/>
        <v>6.287</v>
      </c>
      <c r="H47" s="45">
        <f t="shared" si="13"/>
        <v>167.197</v>
      </c>
      <c r="I47" s="45">
        <f t="shared" si="14"/>
        <v>0</v>
      </c>
      <c r="J47" s="45">
        <f t="shared" si="15"/>
        <v>167.197</v>
      </c>
      <c r="K47" s="8"/>
      <c r="L47" s="8"/>
      <c r="M47" s="8"/>
      <c r="N47" s="4"/>
      <c r="O47" s="4"/>
    </row>
    <row r="48" spans="1:15" ht="15">
      <c r="A48" s="36" t="s">
        <v>141</v>
      </c>
      <c r="B48" s="45"/>
      <c r="C48" s="45"/>
      <c r="D48" s="45"/>
      <c r="E48" s="45"/>
      <c r="F48" s="45"/>
      <c r="G48" s="45">
        <f>SUM(E48:F48)</f>
        <v>0</v>
      </c>
      <c r="H48" s="45">
        <f>SUM(B48+E48)</f>
        <v>0</v>
      </c>
      <c r="I48" s="45">
        <f>SUM(C48+F48)</f>
        <v>0</v>
      </c>
      <c r="J48" s="45">
        <f>SUM(H48:I48)</f>
        <v>0</v>
      </c>
      <c r="K48" s="8"/>
      <c r="L48" s="8"/>
      <c r="M48" s="8"/>
      <c r="N48" s="4"/>
      <c r="O48" s="4"/>
    </row>
    <row r="49" spans="1:15" ht="15">
      <c r="A49" s="36" t="s">
        <v>57</v>
      </c>
      <c r="B49" s="45">
        <v>76.586</v>
      </c>
      <c r="C49" s="45"/>
      <c r="D49" s="45">
        <f t="shared" si="2"/>
        <v>76.586</v>
      </c>
      <c r="E49" s="45">
        <v>6.361</v>
      </c>
      <c r="F49" s="45"/>
      <c r="G49" s="45">
        <f t="shared" si="3"/>
        <v>6.361</v>
      </c>
      <c r="H49" s="45">
        <f t="shared" si="13"/>
        <v>82.947</v>
      </c>
      <c r="I49" s="45">
        <f t="shared" si="14"/>
        <v>0</v>
      </c>
      <c r="J49" s="45">
        <f t="shared" si="15"/>
        <v>82.947</v>
      </c>
      <c r="K49" s="8"/>
      <c r="L49" s="8"/>
      <c r="M49" s="8"/>
      <c r="N49" s="4"/>
      <c r="O49" s="4"/>
    </row>
    <row r="50" spans="1:15" ht="15">
      <c r="A50" s="37" t="s">
        <v>53</v>
      </c>
      <c r="B50" s="45">
        <v>67.9</v>
      </c>
      <c r="C50" s="45"/>
      <c r="D50" s="45">
        <f>B50+C50</f>
        <v>67.9</v>
      </c>
      <c r="E50" s="45">
        <v>5.2</v>
      </c>
      <c r="F50" s="45"/>
      <c r="G50" s="45">
        <f>E50+F50</f>
        <v>5.2</v>
      </c>
      <c r="H50" s="45">
        <f>SUM(B50+E50)</f>
        <v>73.10000000000001</v>
      </c>
      <c r="I50" s="45">
        <f>SUM(C50+F50)</f>
        <v>0</v>
      </c>
      <c r="J50" s="45">
        <f>SUM(H50:I50)</f>
        <v>73.10000000000001</v>
      </c>
      <c r="K50" s="8"/>
      <c r="L50" s="8"/>
      <c r="M50" s="8"/>
      <c r="N50" s="4"/>
      <c r="O50" s="4"/>
    </row>
    <row r="51" spans="1:15" ht="15">
      <c r="A51" s="36" t="s">
        <v>58</v>
      </c>
      <c r="B51" s="45">
        <v>239.326</v>
      </c>
      <c r="C51" s="45"/>
      <c r="D51" s="45">
        <f t="shared" si="2"/>
        <v>239.326</v>
      </c>
      <c r="E51" s="59"/>
      <c r="F51" s="45"/>
      <c r="G51" s="45">
        <f t="shared" si="3"/>
        <v>0</v>
      </c>
      <c r="H51" s="45">
        <f t="shared" si="13"/>
        <v>239.326</v>
      </c>
      <c r="I51" s="45">
        <f t="shared" si="14"/>
        <v>0</v>
      </c>
      <c r="J51" s="45">
        <f t="shared" si="15"/>
        <v>239.326</v>
      </c>
      <c r="K51" s="8"/>
      <c r="L51" s="8"/>
      <c r="M51" s="8"/>
      <c r="N51" s="4"/>
      <c r="O51" s="4"/>
    </row>
    <row r="52" spans="1:15" ht="15">
      <c r="A52" s="36" t="s">
        <v>59</v>
      </c>
      <c r="B52" s="45"/>
      <c r="C52" s="45">
        <v>14</v>
      </c>
      <c r="D52" s="45">
        <f t="shared" si="2"/>
        <v>14</v>
      </c>
      <c r="E52" s="45"/>
      <c r="F52" s="45"/>
      <c r="G52" s="45">
        <f t="shared" si="3"/>
        <v>0</v>
      </c>
      <c r="H52" s="45">
        <f t="shared" si="13"/>
        <v>0</v>
      </c>
      <c r="I52" s="45">
        <f t="shared" si="14"/>
        <v>14</v>
      </c>
      <c r="J52" s="45">
        <f t="shared" si="15"/>
        <v>14</v>
      </c>
      <c r="K52" s="8"/>
      <c r="L52" s="8"/>
      <c r="M52" s="8"/>
      <c r="N52" s="4"/>
      <c r="O52" s="4"/>
    </row>
    <row r="53" spans="1:15" s="7" customFormat="1" ht="14.25">
      <c r="A53" s="44" t="s">
        <v>60</v>
      </c>
      <c r="B53" s="46">
        <f aca="true" t="shared" si="16" ref="B53:J53">SUM(B54:B61)</f>
        <v>23051.192000000003</v>
      </c>
      <c r="C53" s="46">
        <f t="shared" si="16"/>
        <v>103</v>
      </c>
      <c r="D53" s="46">
        <f t="shared" si="16"/>
        <v>23154.192000000003</v>
      </c>
      <c r="E53" s="46">
        <f t="shared" si="16"/>
        <v>1609.108</v>
      </c>
      <c r="F53" s="46">
        <f t="shared" si="16"/>
        <v>14.843</v>
      </c>
      <c r="G53" s="46">
        <f t="shared" si="16"/>
        <v>1623.951</v>
      </c>
      <c r="H53" s="46">
        <f t="shared" si="16"/>
        <v>24660.3</v>
      </c>
      <c r="I53" s="46">
        <f t="shared" si="16"/>
        <v>117.843</v>
      </c>
      <c r="J53" s="46">
        <f t="shared" si="16"/>
        <v>24778.143</v>
      </c>
      <c r="K53" s="5"/>
      <c r="L53" s="5"/>
      <c r="M53" s="5"/>
      <c r="N53" s="6"/>
      <c r="O53" s="6"/>
    </row>
    <row r="54" spans="1:15" ht="16.5" customHeight="1">
      <c r="A54" s="37" t="s">
        <v>61</v>
      </c>
      <c r="B54" s="45">
        <v>8912.779</v>
      </c>
      <c r="C54" s="45"/>
      <c r="D54" s="45">
        <f t="shared" si="2"/>
        <v>8912.779</v>
      </c>
      <c r="E54" s="45">
        <v>552.073</v>
      </c>
      <c r="F54" s="45"/>
      <c r="G54" s="45">
        <f t="shared" si="3"/>
        <v>552.073</v>
      </c>
      <c r="H54" s="45">
        <f aca="true" t="shared" si="17" ref="H54:H61">SUM(B54+E54)</f>
        <v>9464.852</v>
      </c>
      <c r="I54" s="45">
        <f aca="true" t="shared" si="18" ref="I54:I61">SUM(C54+F54)</f>
        <v>0</v>
      </c>
      <c r="J54" s="45">
        <f aca="true" t="shared" si="19" ref="J54:J61">SUM(H54:I54)</f>
        <v>9464.852</v>
      </c>
      <c r="K54" s="8"/>
      <c r="L54" s="8"/>
      <c r="M54" s="8"/>
      <c r="N54" s="4"/>
      <c r="O54" s="4"/>
    </row>
    <row r="55" spans="1:15" ht="15">
      <c r="A55" s="36" t="s">
        <v>62</v>
      </c>
      <c r="B55" s="30">
        <v>385.416</v>
      </c>
      <c r="C55" s="45"/>
      <c r="D55" s="45">
        <f t="shared" si="2"/>
        <v>385.416</v>
      </c>
      <c r="E55" s="45"/>
      <c r="F55" s="45"/>
      <c r="G55" s="45">
        <f t="shared" si="3"/>
        <v>0</v>
      </c>
      <c r="H55" s="45">
        <f t="shared" si="17"/>
        <v>385.416</v>
      </c>
      <c r="I55" s="45">
        <f t="shared" si="18"/>
        <v>0</v>
      </c>
      <c r="J55" s="45">
        <f t="shared" si="19"/>
        <v>385.416</v>
      </c>
      <c r="K55" s="8"/>
      <c r="L55" s="8"/>
      <c r="M55" s="8"/>
      <c r="N55" s="4"/>
      <c r="O55" s="4"/>
    </row>
    <row r="56" spans="1:15" ht="27.75" customHeight="1">
      <c r="A56" s="37" t="s">
        <v>135</v>
      </c>
      <c r="B56" s="45">
        <v>10669.561</v>
      </c>
      <c r="C56" s="45"/>
      <c r="D56" s="45">
        <f t="shared" si="2"/>
        <v>10669.561</v>
      </c>
      <c r="E56" s="45">
        <v>1165.411</v>
      </c>
      <c r="F56" s="45"/>
      <c r="G56" s="45">
        <f t="shared" si="3"/>
        <v>1165.411</v>
      </c>
      <c r="H56" s="45">
        <f t="shared" si="17"/>
        <v>11834.972</v>
      </c>
      <c r="I56" s="45">
        <f t="shared" si="18"/>
        <v>0</v>
      </c>
      <c r="J56" s="45">
        <f t="shared" si="19"/>
        <v>11834.972</v>
      </c>
      <c r="K56" s="8"/>
      <c r="L56" s="8"/>
      <c r="M56" s="8"/>
      <c r="N56" s="4"/>
      <c r="O56" s="4"/>
    </row>
    <row r="57" spans="1:15" ht="14.25" customHeight="1">
      <c r="A57" s="36" t="s">
        <v>63</v>
      </c>
      <c r="B57" s="45">
        <v>385</v>
      </c>
      <c r="C57" s="45"/>
      <c r="D57" s="45">
        <f t="shared" si="2"/>
        <v>385</v>
      </c>
      <c r="E57" s="45"/>
      <c r="F57" s="45"/>
      <c r="G57" s="45">
        <f t="shared" si="3"/>
        <v>0</v>
      </c>
      <c r="H57" s="45">
        <f t="shared" si="17"/>
        <v>385</v>
      </c>
      <c r="I57" s="45">
        <f t="shared" si="18"/>
        <v>0</v>
      </c>
      <c r="J57" s="45">
        <f t="shared" si="19"/>
        <v>385</v>
      </c>
      <c r="K57" s="8"/>
      <c r="L57" s="8"/>
      <c r="M57" s="8"/>
      <c r="N57" s="4"/>
      <c r="O57" s="4"/>
    </row>
    <row r="58" spans="1:15" ht="15">
      <c r="A58" s="36" t="s">
        <v>110</v>
      </c>
      <c r="B58" s="45">
        <v>2493.511</v>
      </c>
      <c r="C58" s="45">
        <v>103</v>
      </c>
      <c r="D58" s="45">
        <f>B58+C58</f>
        <v>2596.511</v>
      </c>
      <c r="E58" s="45">
        <v>-112.691</v>
      </c>
      <c r="F58" s="45">
        <v>14.843</v>
      </c>
      <c r="G58" s="45">
        <f>E58+F58</f>
        <v>-97.848</v>
      </c>
      <c r="H58" s="45">
        <f>SUM(B58+E58)</f>
        <v>2380.82</v>
      </c>
      <c r="I58" s="45">
        <f>SUM(C58+F58)</f>
        <v>117.843</v>
      </c>
      <c r="J58" s="45">
        <f>SUM(H58:I58)</f>
        <v>2498.663</v>
      </c>
      <c r="K58" s="8"/>
      <c r="L58" s="8"/>
      <c r="M58" s="8"/>
      <c r="N58" s="4"/>
      <c r="O58" s="4"/>
    </row>
    <row r="59" spans="1:15" ht="15">
      <c r="A59" s="36" t="s">
        <v>64</v>
      </c>
      <c r="B59" s="45">
        <v>22</v>
      </c>
      <c r="C59" s="45"/>
      <c r="D59" s="45">
        <f t="shared" si="2"/>
        <v>22</v>
      </c>
      <c r="E59" s="45"/>
      <c r="F59" s="45"/>
      <c r="G59" s="45">
        <f aca="true" t="shared" si="20" ref="G59:G74">E59+F59</f>
        <v>0</v>
      </c>
      <c r="H59" s="45">
        <f t="shared" si="17"/>
        <v>22</v>
      </c>
      <c r="I59" s="45">
        <f t="shared" si="18"/>
        <v>0</v>
      </c>
      <c r="J59" s="45">
        <f t="shared" si="19"/>
        <v>22</v>
      </c>
      <c r="K59" s="8"/>
      <c r="L59" s="8"/>
      <c r="M59" s="8"/>
      <c r="N59" s="4"/>
      <c r="O59" s="4"/>
    </row>
    <row r="60" spans="1:15" ht="15">
      <c r="A60" s="37" t="s">
        <v>65</v>
      </c>
      <c r="B60" s="45">
        <v>48.382</v>
      </c>
      <c r="C60" s="45"/>
      <c r="D60" s="45">
        <f>B60+C60</f>
        <v>48.382</v>
      </c>
      <c r="E60" s="45">
        <v>4.315</v>
      </c>
      <c r="F60" s="45"/>
      <c r="G60" s="45">
        <f>E60+F60</f>
        <v>4.315</v>
      </c>
      <c r="H60" s="45">
        <f t="shared" si="17"/>
        <v>52.696999999999996</v>
      </c>
      <c r="I60" s="45">
        <f t="shared" si="18"/>
        <v>0</v>
      </c>
      <c r="J60" s="45">
        <f t="shared" si="19"/>
        <v>52.696999999999996</v>
      </c>
      <c r="K60" s="8"/>
      <c r="L60" s="8"/>
      <c r="M60" s="8"/>
      <c r="N60" s="4"/>
      <c r="O60" s="4"/>
    </row>
    <row r="61" spans="1:15" ht="15">
      <c r="A61" s="36" t="s">
        <v>78</v>
      </c>
      <c r="B61" s="45">
        <v>134.543</v>
      </c>
      <c r="C61" s="45"/>
      <c r="D61" s="45">
        <f t="shared" si="2"/>
        <v>134.543</v>
      </c>
      <c r="E61" s="45"/>
      <c r="F61" s="45"/>
      <c r="G61" s="45">
        <f t="shared" si="20"/>
        <v>0</v>
      </c>
      <c r="H61" s="45">
        <f t="shared" si="17"/>
        <v>134.543</v>
      </c>
      <c r="I61" s="45">
        <f t="shared" si="18"/>
        <v>0</v>
      </c>
      <c r="J61" s="45">
        <f t="shared" si="19"/>
        <v>134.543</v>
      </c>
      <c r="K61" s="8"/>
      <c r="L61" s="8"/>
      <c r="M61" s="8"/>
      <c r="N61" s="4"/>
      <c r="O61" s="4"/>
    </row>
    <row r="62" spans="1:15" s="7" customFormat="1" ht="14.25">
      <c r="A62" s="44" t="s">
        <v>66</v>
      </c>
      <c r="B62" s="46">
        <f aca="true" t="shared" si="21" ref="B62:J62">SUM(B63:B74)</f>
        <v>4972.548000000001</v>
      </c>
      <c r="C62" s="46">
        <f t="shared" si="21"/>
        <v>1315.306</v>
      </c>
      <c r="D62" s="46">
        <f t="shared" si="21"/>
        <v>6287.854</v>
      </c>
      <c r="E62" s="46">
        <f t="shared" si="21"/>
        <v>847.65</v>
      </c>
      <c r="F62" s="46">
        <f t="shared" si="21"/>
        <v>149.209</v>
      </c>
      <c r="G62" s="46">
        <f t="shared" si="21"/>
        <v>996.859</v>
      </c>
      <c r="H62" s="46">
        <f t="shared" si="21"/>
        <v>5820.198</v>
      </c>
      <c r="I62" s="46">
        <f t="shared" si="21"/>
        <v>1464.5149999999999</v>
      </c>
      <c r="J62" s="46">
        <f t="shared" si="21"/>
        <v>7284.713000000001</v>
      </c>
      <c r="K62" s="5"/>
      <c r="L62" s="5"/>
      <c r="M62" s="5"/>
      <c r="N62" s="6"/>
      <c r="O62" s="6"/>
    </row>
    <row r="63" spans="1:15" ht="28.5" customHeight="1">
      <c r="A63" s="37" t="s">
        <v>67</v>
      </c>
      <c r="B63" s="45">
        <v>261.841</v>
      </c>
      <c r="C63" s="45"/>
      <c r="D63" s="45">
        <f t="shared" si="2"/>
        <v>261.841</v>
      </c>
      <c r="E63" s="45">
        <v>62.132</v>
      </c>
      <c r="F63" s="45"/>
      <c r="G63" s="45">
        <f t="shared" si="20"/>
        <v>62.132</v>
      </c>
      <c r="H63" s="45">
        <f aca="true" t="shared" si="22" ref="H63:H74">SUM(B63+E63)</f>
        <v>323.973</v>
      </c>
      <c r="I63" s="45">
        <f aca="true" t="shared" si="23" ref="I63:I74">SUM(C63+F63)</f>
        <v>0</v>
      </c>
      <c r="J63" s="45">
        <f aca="true" t="shared" si="24" ref="J63:J74">SUM(H63:I63)</f>
        <v>323.973</v>
      </c>
      <c r="K63" s="8"/>
      <c r="L63" s="8"/>
      <c r="M63" s="8"/>
      <c r="N63" s="4"/>
      <c r="O63" s="4"/>
    </row>
    <row r="64" spans="1:15" ht="15" customHeight="1">
      <c r="A64" s="37" t="s">
        <v>68</v>
      </c>
      <c r="B64" s="45">
        <v>1046.243</v>
      </c>
      <c r="C64" s="45">
        <v>273</v>
      </c>
      <c r="D64" s="45">
        <f t="shared" si="2"/>
        <v>1319.243</v>
      </c>
      <c r="E64" s="45">
        <v>230.061</v>
      </c>
      <c r="F64" s="45">
        <v>45.241</v>
      </c>
      <c r="G64" s="45">
        <f t="shared" si="20"/>
        <v>275.302</v>
      </c>
      <c r="H64" s="45">
        <f t="shared" si="22"/>
        <v>1276.3039999999999</v>
      </c>
      <c r="I64" s="45">
        <f t="shared" si="23"/>
        <v>318.241</v>
      </c>
      <c r="J64" s="45">
        <f t="shared" si="24"/>
        <v>1594.5449999999998</v>
      </c>
      <c r="K64" s="11"/>
      <c r="L64" s="8"/>
      <c r="M64" s="8"/>
      <c r="N64" s="4"/>
      <c r="O64" s="4"/>
    </row>
    <row r="65" spans="1:15" ht="15">
      <c r="A65" s="36" t="s">
        <v>69</v>
      </c>
      <c r="B65" s="45">
        <v>1481.818</v>
      </c>
      <c r="C65" s="45"/>
      <c r="D65" s="45">
        <f t="shared" si="2"/>
        <v>1481.818</v>
      </c>
      <c r="E65" s="45">
        <v>139.709</v>
      </c>
      <c r="F65" s="45"/>
      <c r="G65" s="45">
        <f t="shared" si="20"/>
        <v>139.709</v>
      </c>
      <c r="H65" s="45">
        <f t="shared" si="22"/>
        <v>1621.527</v>
      </c>
      <c r="I65" s="45">
        <f t="shared" si="23"/>
        <v>0</v>
      </c>
      <c r="J65" s="45">
        <f t="shared" si="24"/>
        <v>1621.527</v>
      </c>
      <c r="K65" s="11"/>
      <c r="L65" s="8"/>
      <c r="M65" s="8"/>
      <c r="N65" s="4"/>
      <c r="O65" s="4"/>
    </row>
    <row r="66" spans="1:15" ht="13.5" customHeight="1">
      <c r="A66" s="37" t="s">
        <v>70</v>
      </c>
      <c r="B66" s="45">
        <v>99.733</v>
      </c>
      <c r="C66" s="45"/>
      <c r="D66" s="45">
        <f t="shared" si="2"/>
        <v>99.733</v>
      </c>
      <c r="E66" s="45"/>
      <c r="F66" s="45"/>
      <c r="G66" s="45">
        <f t="shared" si="20"/>
        <v>0</v>
      </c>
      <c r="H66" s="45">
        <f t="shared" si="22"/>
        <v>99.733</v>
      </c>
      <c r="I66" s="45">
        <f t="shared" si="23"/>
        <v>0</v>
      </c>
      <c r="J66" s="45">
        <f t="shared" si="24"/>
        <v>99.733</v>
      </c>
      <c r="K66" s="11"/>
      <c r="L66" s="8"/>
      <c r="M66" s="8"/>
      <c r="N66" s="4"/>
      <c r="O66" s="4"/>
    </row>
    <row r="67" spans="1:15" ht="15">
      <c r="A67" s="36" t="s">
        <v>134</v>
      </c>
      <c r="B67" s="45">
        <v>87.817</v>
      </c>
      <c r="C67" s="45"/>
      <c r="D67" s="45">
        <f t="shared" si="2"/>
        <v>87.817</v>
      </c>
      <c r="E67" s="45">
        <v>7.319</v>
      </c>
      <c r="F67" s="45"/>
      <c r="G67" s="45">
        <f t="shared" si="20"/>
        <v>7.319</v>
      </c>
      <c r="H67" s="45">
        <f t="shared" si="22"/>
        <v>95.136</v>
      </c>
      <c r="I67" s="45">
        <f t="shared" si="23"/>
        <v>0</v>
      </c>
      <c r="J67" s="45">
        <f t="shared" si="24"/>
        <v>95.136</v>
      </c>
      <c r="K67" s="11"/>
      <c r="L67" s="8"/>
      <c r="M67" s="8"/>
      <c r="N67" s="4"/>
      <c r="O67" s="4"/>
    </row>
    <row r="68" spans="1:15" ht="15">
      <c r="A68" s="36" t="s">
        <v>136</v>
      </c>
      <c r="B68" s="45">
        <v>979.759</v>
      </c>
      <c r="C68" s="45"/>
      <c r="D68" s="45">
        <f t="shared" si="2"/>
        <v>979.759</v>
      </c>
      <c r="E68" s="45">
        <v>296.908</v>
      </c>
      <c r="F68" s="45"/>
      <c r="G68" s="45">
        <f>SUM(E68:F68)</f>
        <v>296.908</v>
      </c>
      <c r="H68" s="45">
        <f t="shared" si="22"/>
        <v>1276.667</v>
      </c>
      <c r="I68" s="45">
        <f>SUM(C68+F68)</f>
        <v>0</v>
      </c>
      <c r="J68" s="45">
        <f t="shared" si="24"/>
        <v>1276.667</v>
      </c>
      <c r="K68" s="11"/>
      <c r="L68" s="8"/>
      <c r="M68" s="8"/>
      <c r="N68" s="4"/>
      <c r="O68" s="4"/>
    </row>
    <row r="69" spans="1:15" ht="15.75" customHeight="1">
      <c r="A69" s="37" t="s">
        <v>71</v>
      </c>
      <c r="B69" s="45">
        <v>78.1</v>
      </c>
      <c r="C69" s="45">
        <v>232.046</v>
      </c>
      <c r="D69" s="45">
        <f t="shared" si="2"/>
        <v>310.14599999999996</v>
      </c>
      <c r="E69" s="45"/>
      <c r="F69" s="45">
        <v>13.337</v>
      </c>
      <c r="G69" s="45">
        <f t="shared" si="20"/>
        <v>13.337</v>
      </c>
      <c r="H69" s="45">
        <f t="shared" si="22"/>
        <v>78.1</v>
      </c>
      <c r="I69" s="45">
        <f t="shared" si="23"/>
        <v>245.38299999999998</v>
      </c>
      <c r="J69" s="45">
        <f t="shared" si="24"/>
        <v>323.48299999999995</v>
      </c>
      <c r="K69" s="11"/>
      <c r="L69" s="8"/>
      <c r="M69" s="8"/>
      <c r="N69" s="4"/>
      <c r="O69" s="4"/>
    </row>
    <row r="70" spans="1:15" ht="15">
      <c r="A70" s="36" t="s">
        <v>72</v>
      </c>
      <c r="B70" s="45">
        <v>226.741</v>
      </c>
      <c r="C70" s="45"/>
      <c r="D70" s="45">
        <f t="shared" si="2"/>
        <v>226.741</v>
      </c>
      <c r="E70" s="45">
        <v>32.804</v>
      </c>
      <c r="F70" s="45"/>
      <c r="G70" s="45">
        <f t="shared" si="20"/>
        <v>32.804</v>
      </c>
      <c r="H70" s="45">
        <f t="shared" si="22"/>
        <v>259.545</v>
      </c>
      <c r="I70" s="45">
        <f t="shared" si="23"/>
        <v>0</v>
      </c>
      <c r="J70" s="45">
        <f t="shared" si="24"/>
        <v>259.545</v>
      </c>
      <c r="K70" s="11"/>
      <c r="L70" s="8"/>
      <c r="M70" s="8"/>
      <c r="N70" s="4"/>
      <c r="O70" s="4"/>
    </row>
    <row r="71" spans="1:15" ht="15">
      <c r="A71" s="36" t="s">
        <v>73</v>
      </c>
      <c r="B71" s="45">
        <v>23.463</v>
      </c>
      <c r="C71" s="45">
        <v>755.26</v>
      </c>
      <c r="D71" s="45">
        <f t="shared" si="2"/>
        <v>778.723</v>
      </c>
      <c r="E71" s="45">
        <v>77.866</v>
      </c>
      <c r="F71" s="45">
        <v>90.631</v>
      </c>
      <c r="G71" s="45">
        <f t="shared" si="20"/>
        <v>168.497</v>
      </c>
      <c r="H71" s="45">
        <f t="shared" si="22"/>
        <v>101.32900000000001</v>
      </c>
      <c r="I71" s="45">
        <f t="shared" si="23"/>
        <v>845.891</v>
      </c>
      <c r="J71" s="45">
        <f t="shared" si="24"/>
        <v>947.22</v>
      </c>
      <c r="K71" s="11"/>
      <c r="L71" s="8"/>
      <c r="M71" s="8"/>
      <c r="N71" s="4"/>
      <c r="O71" s="4"/>
    </row>
    <row r="72" spans="1:15" ht="17.25" customHeight="1">
      <c r="A72" s="37" t="s">
        <v>74</v>
      </c>
      <c r="B72" s="45">
        <v>142</v>
      </c>
      <c r="C72" s="45">
        <v>37</v>
      </c>
      <c r="D72" s="45">
        <f>B72+C72</f>
        <v>179</v>
      </c>
      <c r="E72" s="45"/>
      <c r="F72" s="45"/>
      <c r="G72" s="45">
        <f t="shared" si="20"/>
        <v>0</v>
      </c>
      <c r="H72" s="45">
        <f t="shared" si="22"/>
        <v>142</v>
      </c>
      <c r="I72" s="45">
        <f t="shared" si="23"/>
        <v>37</v>
      </c>
      <c r="J72" s="45">
        <f t="shared" si="24"/>
        <v>179</v>
      </c>
      <c r="K72" s="11"/>
      <c r="L72" s="8"/>
      <c r="M72" s="8"/>
      <c r="N72" s="4"/>
      <c r="O72" s="4"/>
    </row>
    <row r="73" spans="1:15" ht="16.5" customHeight="1">
      <c r="A73" s="34" t="s">
        <v>75</v>
      </c>
      <c r="B73" s="45">
        <v>0</v>
      </c>
      <c r="C73" s="45">
        <v>18</v>
      </c>
      <c r="D73" s="45">
        <f>B73+C73</f>
        <v>18</v>
      </c>
      <c r="E73" s="45"/>
      <c r="F73" s="45"/>
      <c r="G73" s="45">
        <f t="shared" si="20"/>
        <v>0</v>
      </c>
      <c r="H73" s="45">
        <f t="shared" si="22"/>
        <v>0</v>
      </c>
      <c r="I73" s="45">
        <f t="shared" si="23"/>
        <v>18</v>
      </c>
      <c r="J73" s="45">
        <f t="shared" si="24"/>
        <v>18</v>
      </c>
      <c r="K73" s="11"/>
      <c r="L73" s="8"/>
      <c r="M73" s="8"/>
      <c r="N73" s="4"/>
      <c r="O73" s="4"/>
    </row>
    <row r="74" spans="1:15" ht="15" customHeight="1">
      <c r="A74" s="37" t="s">
        <v>76</v>
      </c>
      <c r="B74" s="45">
        <v>545.033</v>
      </c>
      <c r="C74" s="45"/>
      <c r="D74" s="45">
        <f>B74+C74</f>
        <v>545.033</v>
      </c>
      <c r="E74" s="45">
        <v>0.851</v>
      </c>
      <c r="F74" s="45"/>
      <c r="G74" s="45">
        <f t="shared" si="20"/>
        <v>0.851</v>
      </c>
      <c r="H74" s="45">
        <f t="shared" si="22"/>
        <v>545.884</v>
      </c>
      <c r="I74" s="45">
        <f t="shared" si="23"/>
        <v>0</v>
      </c>
      <c r="J74" s="45">
        <f t="shared" si="24"/>
        <v>545.884</v>
      </c>
      <c r="K74" s="11"/>
      <c r="L74" s="8"/>
      <c r="M74" s="8"/>
      <c r="N74" s="4"/>
      <c r="O74" s="4"/>
    </row>
    <row r="75" spans="1:15" ht="15">
      <c r="A75" s="44" t="s">
        <v>77</v>
      </c>
      <c r="B75" s="46">
        <f aca="true" t="shared" si="25" ref="B75:J75">SUM(B62+B53+B39+B38+B33+B28+B18+B17+B11)</f>
        <v>41499.85400000001</v>
      </c>
      <c r="C75" s="46">
        <f t="shared" si="25"/>
        <v>3460.584</v>
      </c>
      <c r="D75" s="46">
        <f t="shared" si="25"/>
        <v>44956.838</v>
      </c>
      <c r="E75" s="46">
        <f t="shared" si="25"/>
        <v>2980.875</v>
      </c>
      <c r="F75" s="46">
        <f t="shared" si="25"/>
        <v>77.39599999999999</v>
      </c>
      <c r="G75" s="46">
        <f t="shared" si="25"/>
        <v>3058.2709999999997</v>
      </c>
      <c r="H75" s="46">
        <f t="shared" si="25"/>
        <v>44480.729</v>
      </c>
      <c r="I75" s="46">
        <f t="shared" si="25"/>
        <v>3537.9800000000005</v>
      </c>
      <c r="J75" s="46">
        <f t="shared" si="25"/>
        <v>48018.709</v>
      </c>
      <c r="K75" s="11"/>
      <c r="L75" s="8"/>
      <c r="M75" s="8"/>
      <c r="N75" s="4"/>
      <c r="O75" s="4"/>
    </row>
    <row r="76" spans="1:10" ht="15">
      <c r="A76" s="24"/>
      <c r="B76" s="24"/>
      <c r="C76" s="24"/>
      <c r="D76" s="24"/>
      <c r="E76" s="24"/>
      <c r="F76" s="51"/>
      <c r="G76" s="24"/>
      <c r="H76" s="24"/>
      <c r="I76" s="24"/>
      <c r="J76" s="24"/>
    </row>
    <row r="77" spans="1:10" ht="15">
      <c r="A77" s="26" t="s">
        <v>7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">
      <c r="A78" s="26" t="s">
        <v>8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>
      <c r="A79" s="24"/>
      <c r="B79" s="24"/>
      <c r="C79" s="24"/>
      <c r="D79" s="24"/>
      <c r="E79" s="24"/>
      <c r="F79" s="24"/>
      <c r="G79" s="24"/>
      <c r="H79" s="24"/>
      <c r="I79" s="24"/>
      <c r="J79" s="24"/>
    </row>
  </sheetData>
  <sheetProtection/>
  <mergeCells count="16">
    <mergeCell ref="H1:J1"/>
    <mergeCell ref="A8:A10"/>
    <mergeCell ref="B8:B10"/>
    <mergeCell ref="G8:G10"/>
    <mergeCell ref="H8:H10"/>
    <mergeCell ref="I8:I10"/>
    <mergeCell ref="H2:J2"/>
    <mergeCell ref="H4:J4"/>
    <mergeCell ref="J8:J10"/>
    <mergeCell ref="C8:C10"/>
    <mergeCell ref="D8:D10"/>
    <mergeCell ref="B7:D7"/>
    <mergeCell ref="E7:G7"/>
    <mergeCell ref="H7:J7"/>
    <mergeCell ref="E8:E10"/>
    <mergeCell ref="F8:F1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50.7109375" style="0" customWidth="1"/>
    <col min="2" max="2" width="17.00390625" style="0" customWidth="1"/>
    <col min="3" max="3" width="8.8515625" style="0" customWidth="1"/>
    <col min="4" max="5" width="11.28125" style="0" customWidth="1"/>
    <col min="6" max="6" width="16.421875" style="0" customWidth="1"/>
  </cols>
  <sheetData>
    <row r="1" spans="1:6" ht="15" customHeight="1">
      <c r="A1" s="49"/>
      <c r="B1" s="49"/>
      <c r="C1" s="49"/>
      <c r="D1" s="49"/>
      <c r="E1" s="72" t="s">
        <v>131</v>
      </c>
      <c r="F1" s="72"/>
    </row>
    <row r="2" spans="1:6" ht="15">
      <c r="A2" s="49"/>
      <c r="B2" s="49"/>
      <c r="C2" s="49"/>
      <c r="D2" s="49"/>
      <c r="E2" s="72" t="s">
        <v>130</v>
      </c>
      <c r="F2" s="72"/>
    </row>
    <row r="3" spans="1:6" ht="15">
      <c r="A3" s="49"/>
      <c r="B3" s="49"/>
      <c r="C3" s="49"/>
      <c r="D3" s="49"/>
      <c r="E3" s="47"/>
      <c r="F3" s="47"/>
    </row>
    <row r="4" spans="1:6" ht="15" customHeight="1">
      <c r="A4" s="49"/>
      <c r="B4" s="49"/>
      <c r="C4" s="49"/>
      <c r="D4" s="49"/>
      <c r="E4" s="72" t="s">
        <v>132</v>
      </c>
      <c r="F4" s="72"/>
    </row>
    <row r="5" spans="1:6" s="1" customFormat="1" ht="15">
      <c r="A5" s="27" t="s">
        <v>149</v>
      </c>
      <c r="B5" s="27"/>
      <c r="C5" s="27"/>
      <c r="D5" s="26"/>
      <c r="E5" s="27"/>
      <c r="F5" s="27"/>
    </row>
    <row r="6" spans="1:6" s="1" customFormat="1" ht="15">
      <c r="A6" s="32" t="s">
        <v>79</v>
      </c>
      <c r="B6" s="32"/>
      <c r="C6" s="32"/>
      <c r="D6" s="32"/>
      <c r="E6" s="32"/>
      <c r="F6" s="52">
        <f>SUM(F7+F12+F13)</f>
        <v>717.335</v>
      </c>
    </row>
    <row r="7" spans="1:6" s="1" customFormat="1" ht="15">
      <c r="A7" s="32" t="s">
        <v>4</v>
      </c>
      <c r="B7" s="32"/>
      <c r="C7" s="32"/>
      <c r="D7" s="32"/>
      <c r="E7" s="32"/>
      <c r="F7" s="52">
        <f>SUM(F8:F11)</f>
        <v>711.45</v>
      </c>
    </row>
    <row r="8" spans="1:6" s="1" customFormat="1" ht="15">
      <c r="A8" s="31" t="s">
        <v>157</v>
      </c>
      <c r="B8" s="32"/>
      <c r="C8" s="32"/>
      <c r="D8" s="32"/>
      <c r="E8" s="32"/>
      <c r="F8" s="53">
        <v>-15</v>
      </c>
    </row>
    <row r="9" spans="1:6" s="1" customFormat="1" ht="15">
      <c r="A9" s="54" t="s">
        <v>169</v>
      </c>
      <c r="B9" s="32"/>
      <c r="C9" s="32"/>
      <c r="D9" s="32"/>
      <c r="E9" s="32"/>
      <c r="F9" s="53">
        <v>100</v>
      </c>
    </row>
    <row r="10" spans="1:6" s="1" customFormat="1" ht="15">
      <c r="A10" s="31" t="s">
        <v>158</v>
      </c>
      <c r="B10" s="32"/>
      <c r="C10" s="32"/>
      <c r="D10" s="32"/>
      <c r="E10" s="32"/>
      <c r="F10" s="53">
        <v>690</v>
      </c>
    </row>
    <row r="11" spans="1:6" s="1" customFormat="1" ht="15">
      <c r="A11" s="31" t="s">
        <v>159</v>
      </c>
      <c r="B11" s="32"/>
      <c r="C11" s="32"/>
      <c r="D11" s="32"/>
      <c r="E11" s="32"/>
      <c r="F11" s="53">
        <v>-63.55</v>
      </c>
    </row>
    <row r="12" spans="1:6" ht="15" customHeight="1">
      <c r="A12" s="32" t="s">
        <v>11</v>
      </c>
      <c r="B12" s="32"/>
      <c r="C12" s="32"/>
      <c r="D12" s="32"/>
      <c r="E12" s="32"/>
      <c r="F12" s="52"/>
    </row>
    <row r="13" spans="1:6" ht="15.75" customHeight="1">
      <c r="A13" s="32" t="s">
        <v>129</v>
      </c>
      <c r="B13" s="32"/>
      <c r="C13" s="32"/>
      <c r="D13" s="32"/>
      <c r="E13" s="32"/>
      <c r="F13" s="52">
        <v>5.885</v>
      </c>
    </row>
    <row r="14" spans="1:6" ht="15">
      <c r="A14" s="42" t="s">
        <v>80</v>
      </c>
      <c r="B14" s="42"/>
      <c r="C14" s="42"/>
      <c r="D14" s="42"/>
      <c r="E14" s="42"/>
      <c r="F14" s="29">
        <f>F7+F12+F13</f>
        <v>717.335</v>
      </c>
    </row>
    <row r="15" spans="1:6" ht="15">
      <c r="A15" s="67" t="s">
        <v>81</v>
      </c>
      <c r="B15" s="69" t="s">
        <v>104</v>
      </c>
      <c r="C15" s="69"/>
      <c r="D15" s="69"/>
      <c r="E15" s="70" t="s">
        <v>86</v>
      </c>
      <c r="F15" s="70" t="s">
        <v>85</v>
      </c>
    </row>
    <row r="16" spans="1:6" ht="15">
      <c r="A16" s="68"/>
      <c r="B16" s="55" t="s">
        <v>82</v>
      </c>
      <c r="C16" s="55" t="s">
        <v>83</v>
      </c>
      <c r="D16" s="55" t="s">
        <v>84</v>
      </c>
      <c r="E16" s="71"/>
      <c r="F16" s="71"/>
    </row>
    <row r="17" spans="1:6" ht="15">
      <c r="A17" s="36" t="s">
        <v>103</v>
      </c>
      <c r="B17" s="30">
        <v>234.762</v>
      </c>
      <c r="C17" s="30">
        <v>0</v>
      </c>
      <c r="D17" s="30">
        <f aca="true" t="shared" si="0" ref="D17:D23">SUM(B17:C17)</f>
        <v>234.762</v>
      </c>
      <c r="E17" s="30">
        <v>0</v>
      </c>
      <c r="F17" s="30">
        <f>SUM(D17+E17)</f>
        <v>234.762</v>
      </c>
    </row>
    <row r="18" spans="1:6" ht="15">
      <c r="A18" s="36" t="s">
        <v>151</v>
      </c>
      <c r="B18" s="30">
        <v>100</v>
      </c>
      <c r="C18" s="30">
        <v>0</v>
      </c>
      <c r="D18" s="30">
        <f t="shared" si="0"/>
        <v>100</v>
      </c>
      <c r="E18" s="30">
        <v>0</v>
      </c>
      <c r="F18" s="30">
        <f aca="true" t="shared" si="1" ref="F18:F23">SUM(D18+E18)</f>
        <v>100</v>
      </c>
    </row>
    <row r="19" spans="1:6" ht="15">
      <c r="A19" s="36" t="s">
        <v>121</v>
      </c>
      <c r="B19" s="30">
        <v>0</v>
      </c>
      <c r="C19" s="30">
        <v>0</v>
      </c>
      <c r="D19" s="30">
        <f t="shared" si="0"/>
        <v>0</v>
      </c>
      <c r="E19" s="30">
        <v>0</v>
      </c>
      <c r="F19" s="30">
        <f t="shared" si="1"/>
        <v>0</v>
      </c>
    </row>
    <row r="20" spans="1:6" ht="15">
      <c r="A20" s="36" t="s">
        <v>153</v>
      </c>
      <c r="B20" s="30">
        <v>6.298</v>
      </c>
      <c r="C20" s="30"/>
      <c r="D20" s="30">
        <f t="shared" si="0"/>
        <v>6.298</v>
      </c>
      <c r="E20" s="30"/>
      <c r="F20" s="30">
        <f t="shared" si="1"/>
        <v>6.298</v>
      </c>
    </row>
    <row r="21" spans="1:6" ht="15">
      <c r="A21" s="36" t="s">
        <v>122</v>
      </c>
      <c r="B21" s="30">
        <v>-91.924</v>
      </c>
      <c r="C21" s="30">
        <v>0</v>
      </c>
      <c r="D21" s="30">
        <f t="shared" si="0"/>
        <v>-91.924</v>
      </c>
      <c r="E21" s="30">
        <v>0</v>
      </c>
      <c r="F21" s="30">
        <f t="shared" si="1"/>
        <v>-91.924</v>
      </c>
    </row>
    <row r="22" spans="1:6" ht="15">
      <c r="A22" s="36" t="s">
        <v>154</v>
      </c>
      <c r="B22" s="30">
        <v>45.2</v>
      </c>
      <c r="C22" s="30"/>
      <c r="D22" s="30">
        <f t="shared" si="0"/>
        <v>45.2</v>
      </c>
      <c r="E22" s="30"/>
      <c r="F22" s="30">
        <f t="shared" si="1"/>
        <v>45.2</v>
      </c>
    </row>
    <row r="23" spans="1:6" ht="15">
      <c r="A23" s="36" t="s">
        <v>152</v>
      </c>
      <c r="B23" s="30">
        <v>-63.55</v>
      </c>
      <c r="C23" s="30">
        <v>0</v>
      </c>
      <c r="D23" s="30">
        <f t="shared" si="0"/>
        <v>-63.55</v>
      </c>
      <c r="E23" s="30">
        <v>0</v>
      </c>
      <c r="F23" s="30">
        <f t="shared" si="1"/>
        <v>-63.55</v>
      </c>
    </row>
    <row r="24" spans="1:6" ht="15">
      <c r="A24" s="44" t="s">
        <v>87</v>
      </c>
      <c r="B24" s="29">
        <f>SUM(B17:B23)</f>
        <v>230.786</v>
      </c>
      <c r="C24" s="29">
        <f>SUM(C17:C23)</f>
        <v>0</v>
      </c>
      <c r="D24" s="29">
        <f>SUM(D17:D23)</f>
        <v>230.786</v>
      </c>
      <c r="E24" s="58">
        <f>SUM(E17:E23)</f>
        <v>0</v>
      </c>
      <c r="F24" s="29">
        <f>SUM(F17:F23)</f>
        <v>230.786</v>
      </c>
    </row>
    <row r="25" spans="1:6" ht="15">
      <c r="A25" s="36" t="s">
        <v>123</v>
      </c>
      <c r="B25" s="30">
        <v>0</v>
      </c>
      <c r="C25" s="30">
        <v>0</v>
      </c>
      <c r="D25" s="30">
        <f>SUM(B25:C25)</f>
        <v>0</v>
      </c>
      <c r="E25" s="57">
        <v>0</v>
      </c>
      <c r="F25" s="30">
        <f>SUM(E25+D25)</f>
        <v>0</v>
      </c>
    </row>
    <row r="26" spans="1:6" ht="15">
      <c r="A26" s="36" t="s">
        <v>124</v>
      </c>
      <c r="B26" s="30">
        <v>0</v>
      </c>
      <c r="C26" s="30">
        <v>0</v>
      </c>
      <c r="D26" s="30">
        <f>SUM(B26:C26)</f>
        <v>0</v>
      </c>
      <c r="E26" s="57">
        <v>0</v>
      </c>
      <c r="F26" s="30">
        <f>SUM(E26+D26)</f>
        <v>0</v>
      </c>
    </row>
    <row r="27" spans="1:6" ht="15">
      <c r="A27" s="44" t="s">
        <v>88</v>
      </c>
      <c r="B27" s="29">
        <f>SUM(B25:B26)</f>
        <v>0</v>
      </c>
      <c r="C27" s="29">
        <f>SUM(C25:C26)</f>
        <v>0</v>
      </c>
      <c r="D27" s="29">
        <f>SUM(D25:D26)</f>
        <v>0</v>
      </c>
      <c r="E27" s="29">
        <f>SUM(E25:E26)</f>
        <v>0</v>
      </c>
      <c r="F27" s="29">
        <f>SUM(F25:F26)</f>
        <v>0</v>
      </c>
    </row>
    <row r="28" spans="1:6" ht="15">
      <c r="A28" s="36" t="s">
        <v>139</v>
      </c>
      <c r="B28" s="30">
        <v>45</v>
      </c>
      <c r="C28" s="30">
        <v>0</v>
      </c>
      <c r="D28" s="30">
        <f>SUM(B28+C28)</f>
        <v>45</v>
      </c>
      <c r="E28" s="30">
        <v>0</v>
      </c>
      <c r="F28" s="30">
        <f aca="true" t="shared" si="2" ref="F28:F37">SUM(D28+E28)</f>
        <v>45</v>
      </c>
    </row>
    <row r="29" spans="1:6" ht="15">
      <c r="A29" s="36" t="s">
        <v>45</v>
      </c>
      <c r="B29" s="30"/>
      <c r="C29" s="30">
        <v>0</v>
      </c>
      <c r="D29" s="30">
        <f>SUM(B29+C29)</f>
        <v>0</v>
      </c>
      <c r="E29" s="30">
        <v>0</v>
      </c>
      <c r="F29" s="30">
        <f t="shared" si="2"/>
        <v>0</v>
      </c>
    </row>
    <row r="30" spans="1:6" ht="15">
      <c r="A30" s="44" t="s">
        <v>105</v>
      </c>
      <c r="B30" s="29">
        <f>SUM(B28:B29)</f>
        <v>45</v>
      </c>
      <c r="C30" s="29">
        <f>SUM(C28)</f>
        <v>0</v>
      </c>
      <c r="D30" s="29">
        <f>SUM(D28:D29)</f>
        <v>45</v>
      </c>
      <c r="E30" s="29">
        <f>SUM(E28)</f>
        <v>0</v>
      </c>
      <c r="F30" s="29">
        <f>SUM(F28:F29)</f>
        <v>45</v>
      </c>
    </row>
    <row r="31" spans="1:6" ht="15">
      <c r="A31" s="36" t="s">
        <v>106</v>
      </c>
      <c r="B31" s="30">
        <v>-154.624</v>
      </c>
      <c r="C31" s="30">
        <v>0</v>
      </c>
      <c r="D31" s="30">
        <f aca="true" t="shared" si="3" ref="D31:D36">SUM(B31:C31)</f>
        <v>-154.624</v>
      </c>
      <c r="E31" s="30">
        <v>0</v>
      </c>
      <c r="F31" s="30">
        <f t="shared" si="2"/>
        <v>-154.624</v>
      </c>
    </row>
    <row r="32" spans="1:6" ht="15">
      <c r="A32" s="36" t="s">
        <v>107</v>
      </c>
      <c r="B32" s="30">
        <v>110.311</v>
      </c>
      <c r="C32" s="30">
        <v>0</v>
      </c>
      <c r="D32" s="30">
        <f t="shared" si="3"/>
        <v>110.311</v>
      </c>
      <c r="E32" s="30">
        <v>0</v>
      </c>
      <c r="F32" s="30">
        <f t="shared" si="2"/>
        <v>110.311</v>
      </c>
    </row>
    <row r="33" spans="1:6" ht="15">
      <c r="A33" s="36" t="s">
        <v>155</v>
      </c>
      <c r="B33" s="30">
        <v>200</v>
      </c>
      <c r="C33" s="30">
        <v>0</v>
      </c>
      <c r="D33" s="30">
        <f>SUM(B33:C33)</f>
        <v>200</v>
      </c>
      <c r="E33" s="30">
        <v>0</v>
      </c>
      <c r="F33" s="30">
        <f>SUM(D33+E33)</f>
        <v>200</v>
      </c>
    </row>
    <row r="34" spans="1:6" ht="15">
      <c r="A34" s="36" t="s">
        <v>140</v>
      </c>
      <c r="B34" s="30">
        <v>23.04</v>
      </c>
      <c r="C34" s="30">
        <v>0</v>
      </c>
      <c r="D34" s="30">
        <f>SUM(B34:C34)</f>
        <v>23.04</v>
      </c>
      <c r="E34" s="30">
        <v>0</v>
      </c>
      <c r="F34" s="30">
        <f t="shared" si="2"/>
        <v>23.04</v>
      </c>
    </row>
    <row r="35" spans="1:6" ht="15">
      <c r="A35" s="36" t="s">
        <v>89</v>
      </c>
      <c r="B35" s="30">
        <v>0</v>
      </c>
      <c r="C35" s="30">
        <v>0</v>
      </c>
      <c r="D35" s="30">
        <f t="shared" si="3"/>
        <v>0</v>
      </c>
      <c r="E35" s="30">
        <v>0</v>
      </c>
      <c r="F35" s="30">
        <f t="shared" si="2"/>
        <v>0</v>
      </c>
    </row>
    <row r="36" spans="1:6" ht="15">
      <c r="A36" s="36" t="s">
        <v>108</v>
      </c>
      <c r="B36" s="30">
        <v>0</v>
      </c>
      <c r="C36" s="30">
        <v>0</v>
      </c>
      <c r="D36" s="30">
        <f t="shared" si="3"/>
        <v>0</v>
      </c>
      <c r="E36" s="30">
        <v>0</v>
      </c>
      <c r="F36" s="30">
        <f t="shared" si="2"/>
        <v>0</v>
      </c>
    </row>
    <row r="37" spans="1:6" ht="15">
      <c r="A37" s="44" t="s">
        <v>99</v>
      </c>
      <c r="B37" s="29">
        <f>SUM(B31:B36)</f>
        <v>178.727</v>
      </c>
      <c r="C37" s="29">
        <f>SUM(C31:C36)</f>
        <v>0</v>
      </c>
      <c r="D37" s="29">
        <f>SUM(D31:D36)</f>
        <v>178.727</v>
      </c>
      <c r="E37" s="29">
        <f>SUM(E31:E36)</f>
        <v>0</v>
      </c>
      <c r="F37" s="29">
        <f t="shared" si="2"/>
        <v>178.727</v>
      </c>
    </row>
    <row r="38" spans="1:6" ht="15">
      <c r="A38" s="36" t="s">
        <v>109</v>
      </c>
      <c r="B38" s="30">
        <v>41.683</v>
      </c>
      <c r="C38" s="30">
        <v>0</v>
      </c>
      <c r="D38" s="30">
        <f>SUM(B38:C38)</f>
        <v>41.683</v>
      </c>
      <c r="E38" s="30">
        <v>0</v>
      </c>
      <c r="F38" s="30">
        <f>SUM(E38+D38)</f>
        <v>41.683</v>
      </c>
    </row>
    <row r="39" spans="1:6" ht="15">
      <c r="A39" s="36" t="s">
        <v>110</v>
      </c>
      <c r="B39" s="45">
        <v>88.61</v>
      </c>
      <c r="C39" s="30">
        <v>0</v>
      </c>
      <c r="D39" s="30">
        <f>SUM(B39:C39)</f>
        <v>88.61</v>
      </c>
      <c r="E39" s="30">
        <v>0</v>
      </c>
      <c r="F39" s="45">
        <f>SUM(E39+D39)</f>
        <v>88.61</v>
      </c>
    </row>
    <row r="40" spans="1:6" ht="15">
      <c r="A40" s="36" t="s">
        <v>90</v>
      </c>
      <c r="B40" s="30">
        <v>239.41</v>
      </c>
      <c r="C40" s="30">
        <v>0</v>
      </c>
      <c r="D40" s="30">
        <f>SUM(B40:C40)</f>
        <v>239.41</v>
      </c>
      <c r="E40" s="30">
        <v>0</v>
      </c>
      <c r="F40" s="30">
        <f>SUM(E40+D40)</f>
        <v>239.41</v>
      </c>
    </row>
    <row r="41" spans="1:6" ht="15">
      <c r="A41" s="44" t="s">
        <v>91</v>
      </c>
      <c r="B41" s="29">
        <f>SUM(B38:B40)</f>
        <v>369.703</v>
      </c>
      <c r="C41" s="29">
        <f>SUM(C38:C40)</f>
        <v>0</v>
      </c>
      <c r="D41" s="29">
        <f>SUM(D38:D40)</f>
        <v>369.703</v>
      </c>
      <c r="E41" s="29">
        <f>SUM(E38:E40)</f>
        <v>0</v>
      </c>
      <c r="F41" s="29">
        <f>SUM(E41+D41)</f>
        <v>369.703</v>
      </c>
    </row>
    <row r="42" spans="1:6" ht="15">
      <c r="A42" s="36" t="s">
        <v>69</v>
      </c>
      <c r="B42" s="30">
        <v>-57.322</v>
      </c>
      <c r="C42" s="30">
        <v>0</v>
      </c>
      <c r="D42" s="30">
        <f>SUM(B42:C42)</f>
        <v>-57.322</v>
      </c>
      <c r="E42" s="30">
        <v>0</v>
      </c>
      <c r="F42" s="30">
        <f>SUM(D42+E42)</f>
        <v>-57.322</v>
      </c>
    </row>
    <row r="43" spans="1:6" ht="15">
      <c r="A43" s="36" t="s">
        <v>72</v>
      </c>
      <c r="B43" s="30">
        <v>0</v>
      </c>
      <c r="C43" s="30">
        <v>0</v>
      </c>
      <c r="D43" s="30">
        <f>SUM(B43:C43)</f>
        <v>0</v>
      </c>
      <c r="E43" s="30">
        <v>0</v>
      </c>
      <c r="F43" s="30">
        <f>SUM(D43+E43)</f>
        <v>0</v>
      </c>
    </row>
    <row r="44" spans="1:8" ht="15">
      <c r="A44" s="44" t="s">
        <v>111</v>
      </c>
      <c r="B44" s="29">
        <f>SUM(B42:B43)</f>
        <v>-57.322</v>
      </c>
      <c r="C44" s="29">
        <f>SUM(C42:C42)</f>
        <v>0</v>
      </c>
      <c r="D44" s="29">
        <f>SUM(D42:D43)</f>
        <v>-57.322</v>
      </c>
      <c r="E44" s="29">
        <f>SUM(E42:E42)</f>
        <v>0</v>
      </c>
      <c r="F44" s="29">
        <f>SUM(F42:F43)</f>
        <v>-57.322</v>
      </c>
      <c r="H44" s="12"/>
    </row>
    <row r="45" spans="1:6" ht="15">
      <c r="A45" s="44" t="s">
        <v>30</v>
      </c>
      <c r="B45" s="29">
        <v>14.454</v>
      </c>
      <c r="C45" s="29">
        <v>0</v>
      </c>
      <c r="D45" s="29">
        <f>SUM(B45:C45)</f>
        <v>14.454</v>
      </c>
      <c r="E45" s="29">
        <v>0</v>
      </c>
      <c r="F45" s="29">
        <f>SUM(E45+D45)</f>
        <v>14.454</v>
      </c>
    </row>
    <row r="46" spans="1:6" ht="15">
      <c r="A46" s="44" t="s">
        <v>92</v>
      </c>
      <c r="B46" s="29">
        <f>SUM(B24+B27+B30+B37+B41+B44+B45)</f>
        <v>781.348</v>
      </c>
      <c r="C46" s="29">
        <f>SUM(C24+C27+C30+C37+C41+C44+C45)</f>
        <v>0</v>
      </c>
      <c r="D46" s="29">
        <f>SUM(B46+C46)</f>
        <v>781.348</v>
      </c>
      <c r="E46" s="29">
        <f>SUM(E24+E27+E30+E37+E41+E44+E45)</f>
        <v>0</v>
      </c>
      <c r="F46" s="29">
        <f>SUM(F45+F44+F41+F37+F30+F27+F24)</f>
        <v>781.348</v>
      </c>
    </row>
    <row r="47" spans="1:6" ht="15">
      <c r="A47" s="42" t="s">
        <v>12</v>
      </c>
      <c r="B47" s="50"/>
      <c r="C47" s="50"/>
      <c r="D47" s="50"/>
      <c r="E47" s="50"/>
      <c r="F47" s="29">
        <v>0</v>
      </c>
    </row>
    <row r="48" spans="1:6" ht="15">
      <c r="A48" s="42" t="s">
        <v>85</v>
      </c>
      <c r="B48" s="50"/>
      <c r="C48" s="50"/>
      <c r="D48" s="50"/>
      <c r="E48" s="50"/>
      <c r="F48" s="29">
        <f>F47-F46</f>
        <v>-781.348</v>
      </c>
    </row>
    <row r="49" spans="1:6" ht="15">
      <c r="A49" s="42" t="s">
        <v>93</v>
      </c>
      <c r="B49" s="29"/>
      <c r="C49" s="29"/>
      <c r="D49" s="29"/>
      <c r="E49" s="29"/>
      <c r="F49" s="29">
        <f>F14+F48</f>
        <v>-64.01299999999992</v>
      </c>
    </row>
    <row r="50" spans="1:6" ht="15">
      <c r="A50" s="49"/>
      <c r="B50" s="49"/>
      <c r="C50" s="49"/>
      <c r="D50" s="49"/>
      <c r="E50" s="49"/>
      <c r="F50" s="49"/>
    </row>
    <row r="51" spans="1:6" ht="15">
      <c r="A51" s="49" t="s">
        <v>7</v>
      </c>
      <c r="B51" s="49"/>
      <c r="C51" s="49"/>
      <c r="D51" s="49"/>
      <c r="E51" s="49"/>
      <c r="F51" s="49"/>
    </row>
    <row r="52" ht="15">
      <c r="A52" s="41" t="s">
        <v>8</v>
      </c>
    </row>
  </sheetData>
  <sheetProtection/>
  <mergeCells count="7">
    <mergeCell ref="A15:A16"/>
    <mergeCell ref="B15:D15"/>
    <mergeCell ref="E15:E16"/>
    <mergeCell ref="F15:F16"/>
    <mergeCell ref="E1:F1"/>
    <mergeCell ref="E2:F2"/>
    <mergeCell ref="E4:F4"/>
  </mergeCells>
  <printOptions/>
  <pageMargins left="1.299212598425197" right="1.299212598425197" top="0.7086614173228347" bottom="0.70866141732283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C50" sqref="C50"/>
    </sheetView>
  </sheetViews>
  <sheetFormatPr defaultColWidth="9.140625" defaultRowHeight="15"/>
  <cols>
    <col min="1" max="1" width="58.7109375" style="0" customWidth="1"/>
    <col min="2" max="2" width="19.8515625" style="0" customWidth="1"/>
    <col min="3" max="3" width="18.140625" style="0" customWidth="1"/>
    <col min="4" max="4" width="19.140625" style="0" customWidth="1"/>
    <col min="7" max="7" width="12.8515625" style="0" customWidth="1"/>
  </cols>
  <sheetData>
    <row r="1" spans="1:4" ht="15">
      <c r="A1" s="26"/>
      <c r="B1" s="26"/>
      <c r="C1" s="63" t="s">
        <v>119</v>
      </c>
      <c r="D1" s="63"/>
    </row>
    <row r="2" spans="1:4" ht="15" customHeight="1">
      <c r="A2" s="26"/>
      <c r="B2" s="26"/>
      <c r="C2" s="75" t="s">
        <v>117</v>
      </c>
      <c r="D2" s="75"/>
    </row>
    <row r="3" spans="1:4" ht="14.25" customHeight="1">
      <c r="A3" s="26"/>
      <c r="B3" s="26"/>
      <c r="C3" s="56"/>
      <c r="D3" s="56"/>
    </row>
    <row r="4" spans="1:4" ht="15">
      <c r="A4" s="26"/>
      <c r="B4" s="26"/>
      <c r="C4" s="63" t="s">
        <v>118</v>
      </c>
      <c r="D4" s="63"/>
    </row>
    <row r="5" spans="1:9" ht="15">
      <c r="A5" s="27" t="s">
        <v>142</v>
      </c>
      <c r="B5" s="26"/>
      <c r="C5" s="26"/>
      <c r="D5" s="26"/>
      <c r="G5" s="16"/>
      <c r="H5" s="16"/>
      <c r="I5" s="16"/>
    </row>
    <row r="6" spans="1:9" ht="15">
      <c r="A6" s="35" t="s">
        <v>16</v>
      </c>
      <c r="B6" s="73" t="s">
        <v>143</v>
      </c>
      <c r="C6" s="74" t="s">
        <v>20</v>
      </c>
      <c r="D6" s="65" t="s">
        <v>144</v>
      </c>
      <c r="G6" s="16"/>
      <c r="H6" s="16"/>
      <c r="I6" s="16"/>
    </row>
    <row r="7" spans="1:9" ht="15">
      <c r="A7" s="41"/>
      <c r="B7" s="73"/>
      <c r="C7" s="74"/>
      <c r="D7" s="65"/>
      <c r="G7" s="16"/>
      <c r="H7" s="16"/>
      <c r="I7" s="16"/>
    </row>
    <row r="8" spans="1:9" s="1" customFormat="1" ht="15" customHeight="1">
      <c r="A8" s="41"/>
      <c r="B8" s="73"/>
      <c r="C8" s="74"/>
      <c r="D8" s="65"/>
      <c r="G8" s="16"/>
      <c r="H8" s="17"/>
      <c r="I8" s="17"/>
    </row>
    <row r="9" spans="1:9" ht="15">
      <c r="A9" s="42" t="s">
        <v>19</v>
      </c>
      <c r="B9" s="29">
        <f>SUM(B10+B11+B12+B17)</f>
        <v>43954.521</v>
      </c>
      <c r="C9" s="29">
        <f>C10+C11+C12+C17</f>
        <v>1568.3139999999999</v>
      </c>
      <c r="D9" s="29">
        <f>D10+D11+D12+D17</f>
        <v>45522.835</v>
      </c>
      <c r="G9" s="13"/>
      <c r="H9" s="16"/>
      <c r="I9" s="16"/>
    </row>
    <row r="10" spans="1:9" ht="15">
      <c r="A10" s="39" t="s">
        <v>96</v>
      </c>
      <c r="B10" s="30">
        <v>22180.342</v>
      </c>
      <c r="C10" s="30"/>
      <c r="D10" s="30">
        <f>SUM(B10:C10)</f>
        <v>22180.342</v>
      </c>
      <c r="G10" s="13"/>
      <c r="H10" s="16"/>
      <c r="I10" s="16"/>
    </row>
    <row r="11" spans="1:9" ht="15">
      <c r="A11" s="39" t="s">
        <v>1</v>
      </c>
      <c r="B11" s="30">
        <v>4228.062</v>
      </c>
      <c r="C11" s="30">
        <v>5.32</v>
      </c>
      <c r="D11" s="30">
        <f aca="true" t="shared" si="0" ref="D11:D17">SUM(B11:C11)</f>
        <v>4233.382</v>
      </c>
      <c r="G11" s="13"/>
      <c r="H11" s="16"/>
      <c r="I11" s="16"/>
    </row>
    <row r="12" spans="1:9" s="1" customFormat="1" ht="15">
      <c r="A12" s="39" t="s">
        <v>97</v>
      </c>
      <c r="B12" s="30">
        <f>SUM(B13:B16)</f>
        <v>17141.117</v>
      </c>
      <c r="C12" s="30">
        <f>SUM(C13:C16)</f>
        <v>1537.994</v>
      </c>
      <c r="D12" s="30">
        <f t="shared" si="0"/>
        <v>18679.110999999997</v>
      </c>
      <c r="G12" s="13"/>
      <c r="H12" s="17"/>
      <c r="I12" s="17"/>
    </row>
    <row r="13" spans="1:9" s="1" customFormat="1" ht="15">
      <c r="A13" s="38" t="s">
        <v>6</v>
      </c>
      <c r="B13" s="30">
        <v>5809.396</v>
      </c>
      <c r="C13" s="30">
        <v>14.186</v>
      </c>
      <c r="D13" s="30">
        <f t="shared" si="0"/>
        <v>5823.581999999999</v>
      </c>
      <c r="G13" s="18"/>
      <c r="H13" s="17"/>
      <c r="I13" s="17"/>
    </row>
    <row r="14" spans="1:9" s="1" customFormat="1" ht="15">
      <c r="A14" s="38" t="s">
        <v>95</v>
      </c>
      <c r="B14" s="30">
        <v>10083.987</v>
      </c>
      <c r="C14" s="45">
        <v>468.36</v>
      </c>
      <c r="D14" s="30">
        <f t="shared" si="0"/>
        <v>10552.347</v>
      </c>
      <c r="G14" s="18"/>
      <c r="H14" s="17"/>
      <c r="I14" s="17"/>
    </row>
    <row r="15" spans="1:9" s="1" customFormat="1" ht="15">
      <c r="A15" s="38" t="s">
        <v>145</v>
      </c>
      <c r="B15" s="30">
        <v>20.211</v>
      </c>
      <c r="C15" s="45">
        <v>799.699</v>
      </c>
      <c r="D15" s="30">
        <f>SUM(B15:C15)</f>
        <v>819.91</v>
      </c>
      <c r="G15" s="18"/>
      <c r="H15" s="17"/>
      <c r="I15" s="17"/>
    </row>
    <row r="16" spans="1:9" s="1" customFormat="1" ht="15">
      <c r="A16" s="38" t="s">
        <v>137</v>
      </c>
      <c r="B16" s="30">
        <v>1227.523</v>
      </c>
      <c r="C16" s="45">
        <v>255.749</v>
      </c>
      <c r="D16" s="30">
        <f t="shared" si="0"/>
        <v>1483.272</v>
      </c>
      <c r="G16" s="19"/>
      <c r="H16" s="17"/>
      <c r="I16" s="17"/>
    </row>
    <row r="17" spans="1:9" s="2" customFormat="1" ht="15">
      <c r="A17" s="39" t="s">
        <v>112</v>
      </c>
      <c r="B17" s="30">
        <v>405</v>
      </c>
      <c r="C17" s="45">
        <v>25</v>
      </c>
      <c r="D17" s="30">
        <f t="shared" si="0"/>
        <v>430</v>
      </c>
      <c r="G17" s="13"/>
      <c r="H17" s="20"/>
      <c r="I17" s="20"/>
    </row>
    <row r="18" spans="1:9" s="2" customFormat="1" ht="15">
      <c r="A18" s="42" t="s">
        <v>21</v>
      </c>
      <c r="B18" s="29">
        <f>B19+B20</f>
        <v>44960.438</v>
      </c>
      <c r="C18" s="46">
        <f>SUM(C19:C20)</f>
        <v>3058.271</v>
      </c>
      <c r="D18" s="46">
        <f>SUM(B18:C18)</f>
        <v>48018.709</v>
      </c>
      <c r="G18" s="13"/>
      <c r="H18" s="18"/>
      <c r="I18" s="20"/>
    </row>
    <row r="19" spans="1:9" s="1" customFormat="1" ht="15">
      <c r="A19" s="39" t="s">
        <v>0</v>
      </c>
      <c r="B19" s="30">
        <v>3460.584</v>
      </c>
      <c r="C19" s="45">
        <v>77.396</v>
      </c>
      <c r="D19" s="45">
        <f>SUM(B19:C19)</f>
        <v>3537.98</v>
      </c>
      <c r="F19" s="14"/>
      <c r="G19" s="22"/>
      <c r="H19" s="17"/>
      <c r="I19" s="17"/>
    </row>
    <row r="20" spans="1:9" s="1" customFormat="1" ht="15">
      <c r="A20" s="39" t="s">
        <v>3</v>
      </c>
      <c r="B20" s="30">
        <v>41499.854</v>
      </c>
      <c r="C20" s="45">
        <v>2980.875</v>
      </c>
      <c r="D20" s="45">
        <f>SUM(B20:C20)</f>
        <v>44480.729</v>
      </c>
      <c r="F20" s="14"/>
      <c r="G20" s="23"/>
      <c r="H20" s="17"/>
      <c r="I20" s="17"/>
    </row>
    <row r="21" spans="1:9" s="1" customFormat="1" ht="15">
      <c r="A21" s="42" t="s">
        <v>22</v>
      </c>
      <c r="B21" s="29">
        <f>SUM(B9-B18)</f>
        <v>-1005.9170000000013</v>
      </c>
      <c r="C21" s="46">
        <f>C9-C18</f>
        <v>-1489.9570000000003</v>
      </c>
      <c r="D21" s="46">
        <f>D9-D18</f>
        <v>-2495.8740000000034</v>
      </c>
      <c r="F21" s="14"/>
      <c r="G21" s="13"/>
      <c r="H21" s="17"/>
      <c r="I21" s="17"/>
    </row>
    <row r="22" spans="1:9" s="1" customFormat="1" ht="15">
      <c r="A22" s="42" t="s">
        <v>23</v>
      </c>
      <c r="B22" s="29">
        <f>B23+B24+B25+B38+B42+B43+B37</f>
        <v>-6474.089000000001</v>
      </c>
      <c r="C22" s="46">
        <f>C23+C24+C25+C38+C42+C43+C37</f>
        <v>-64.01299999999992</v>
      </c>
      <c r="D22" s="46">
        <f>D23+D24+D25+D38+D42+D43+D37</f>
        <v>-6538.102000000002</v>
      </c>
      <c r="F22" s="15"/>
      <c r="G22" s="13"/>
      <c r="H22" s="17"/>
      <c r="I22" s="17"/>
    </row>
    <row r="23" spans="1:9" s="1" customFormat="1" ht="15">
      <c r="A23" s="39" t="s">
        <v>9</v>
      </c>
      <c r="B23" s="30">
        <v>0</v>
      </c>
      <c r="C23" s="45">
        <v>5.885</v>
      </c>
      <c r="D23" s="45">
        <f>SUM(B23:C23)</f>
        <v>5.885</v>
      </c>
      <c r="F23" s="15"/>
      <c r="G23" s="13"/>
      <c r="H23" s="17"/>
      <c r="I23" s="17"/>
    </row>
    <row r="24" spans="1:9" s="1" customFormat="1" ht="15">
      <c r="A24" s="39" t="s">
        <v>10</v>
      </c>
      <c r="B24" s="30">
        <v>-15744.599</v>
      </c>
      <c r="C24" s="45">
        <v>-781.348</v>
      </c>
      <c r="D24" s="45">
        <f>SUM(B24:C24)</f>
        <v>-16525.947</v>
      </c>
      <c r="F24" s="15"/>
      <c r="G24" s="13"/>
      <c r="H24" s="17"/>
      <c r="I24" s="17"/>
    </row>
    <row r="25" spans="1:9" ht="15">
      <c r="A25" s="39" t="s">
        <v>94</v>
      </c>
      <c r="B25" s="30">
        <f>SUM(B26:B36)</f>
        <v>10049.71</v>
      </c>
      <c r="C25" s="30">
        <f>SUM(C26:C36)</f>
        <v>711.45</v>
      </c>
      <c r="D25" s="30">
        <f>SUM(D26:D36)</f>
        <v>10761.16</v>
      </c>
      <c r="F25" s="15"/>
      <c r="G25" s="13"/>
      <c r="H25" s="16"/>
      <c r="I25" s="16"/>
    </row>
    <row r="26" spans="1:9" ht="15">
      <c r="A26" s="31" t="s">
        <v>160</v>
      </c>
      <c r="B26" s="50">
        <v>700</v>
      </c>
      <c r="C26" s="30">
        <v>-63.55</v>
      </c>
      <c r="D26" s="30">
        <f aca="true" t="shared" si="1" ref="D26:D37">SUM(B26:C26)</f>
        <v>636.45</v>
      </c>
      <c r="F26" s="15"/>
      <c r="G26" s="21"/>
      <c r="H26" s="16"/>
      <c r="I26" s="16"/>
    </row>
    <row r="27" spans="1:9" ht="15">
      <c r="A27" s="31" t="s">
        <v>161</v>
      </c>
      <c r="B27" s="50">
        <v>100</v>
      </c>
      <c r="C27" s="30"/>
      <c r="D27" s="30">
        <f>SUM(B27:C27)</f>
        <v>100</v>
      </c>
      <c r="F27" s="15"/>
      <c r="G27" s="21"/>
      <c r="H27" s="16"/>
      <c r="I27" s="16"/>
    </row>
    <row r="28" spans="1:9" ht="15">
      <c r="A28" s="31" t="s">
        <v>168</v>
      </c>
      <c r="B28" s="50"/>
      <c r="C28" s="30">
        <v>100</v>
      </c>
      <c r="D28" s="30">
        <f>SUM(B28:C28)</f>
        <v>100</v>
      </c>
      <c r="F28" s="15"/>
      <c r="G28" s="21"/>
      <c r="H28" s="16"/>
      <c r="I28" s="16"/>
    </row>
    <row r="29" spans="1:9" ht="15">
      <c r="A29" s="31" t="s">
        <v>162</v>
      </c>
      <c r="B29" s="50">
        <v>634.472</v>
      </c>
      <c r="C29" s="30"/>
      <c r="D29" s="30">
        <f t="shared" si="1"/>
        <v>634.472</v>
      </c>
      <c r="F29" s="15"/>
      <c r="G29" s="21"/>
      <c r="H29" s="16"/>
      <c r="I29" s="16"/>
    </row>
    <row r="30" spans="1:9" ht="15">
      <c r="A30" s="31" t="s">
        <v>163</v>
      </c>
      <c r="B30" s="50">
        <v>0</v>
      </c>
      <c r="C30" s="30">
        <v>690</v>
      </c>
      <c r="D30" s="30">
        <f>SUM(B30:C30)</f>
        <v>690</v>
      </c>
      <c r="F30" s="15"/>
      <c r="G30" s="21"/>
      <c r="H30" s="16"/>
      <c r="I30" s="16"/>
    </row>
    <row r="31" spans="1:9" ht="15">
      <c r="A31" s="31" t="s">
        <v>164</v>
      </c>
      <c r="B31" s="50">
        <v>621</v>
      </c>
      <c r="C31" s="30"/>
      <c r="D31" s="30">
        <f>SUM(B31:C31)</f>
        <v>621</v>
      </c>
      <c r="F31" s="15"/>
      <c r="G31" s="21"/>
      <c r="H31" s="16"/>
      <c r="I31" s="16"/>
    </row>
    <row r="32" spans="1:9" ht="15">
      <c r="A32" s="31" t="s">
        <v>165</v>
      </c>
      <c r="B32" s="50">
        <v>1000</v>
      </c>
      <c r="C32" s="30"/>
      <c r="D32" s="30">
        <f t="shared" si="1"/>
        <v>1000</v>
      </c>
      <c r="F32" s="15"/>
      <c r="G32" s="21"/>
      <c r="H32" s="16"/>
      <c r="I32" s="16"/>
    </row>
    <row r="33" spans="1:9" ht="15">
      <c r="A33" s="31" t="s">
        <v>166</v>
      </c>
      <c r="B33" s="50">
        <v>1500</v>
      </c>
      <c r="C33" s="30"/>
      <c r="D33" s="30">
        <f t="shared" si="1"/>
        <v>1500</v>
      </c>
      <c r="F33" s="15"/>
      <c r="G33" s="21"/>
      <c r="H33" s="16"/>
      <c r="I33" s="16"/>
    </row>
    <row r="34" spans="1:9" ht="15">
      <c r="A34" s="31" t="s">
        <v>113</v>
      </c>
      <c r="B34" s="50">
        <v>807.418</v>
      </c>
      <c r="C34" s="30"/>
      <c r="D34" s="30">
        <f t="shared" si="1"/>
        <v>807.418</v>
      </c>
      <c r="F34" s="15"/>
      <c r="G34" s="21"/>
      <c r="H34" s="16"/>
      <c r="I34" s="16"/>
    </row>
    <row r="35" spans="1:9" ht="15">
      <c r="A35" s="31" t="s">
        <v>138</v>
      </c>
      <c r="B35" s="50">
        <v>4671.82</v>
      </c>
      <c r="C35" s="30"/>
      <c r="D35" s="30">
        <f>SUM(B35:C35)</f>
        <v>4671.82</v>
      </c>
      <c r="F35" s="15"/>
      <c r="G35" s="21"/>
      <c r="H35" s="16"/>
      <c r="I35" s="16"/>
    </row>
    <row r="36" spans="1:9" ht="15">
      <c r="A36" s="31" t="s">
        <v>146</v>
      </c>
      <c r="B36" s="50">
        <v>15</v>
      </c>
      <c r="C36" s="30">
        <v>-15</v>
      </c>
      <c r="D36" s="30">
        <f t="shared" si="1"/>
        <v>0</v>
      </c>
      <c r="F36" s="15"/>
      <c r="G36" s="21"/>
      <c r="H36" s="16"/>
      <c r="I36" s="16"/>
    </row>
    <row r="37" spans="1:9" ht="15">
      <c r="A37" s="39" t="s">
        <v>5</v>
      </c>
      <c r="B37" s="30">
        <v>0</v>
      </c>
      <c r="C37" s="30"/>
      <c r="D37" s="30">
        <f t="shared" si="1"/>
        <v>0</v>
      </c>
      <c r="F37" s="15"/>
      <c r="G37" s="21"/>
      <c r="H37" s="16"/>
      <c r="I37" s="16"/>
    </row>
    <row r="38" spans="1:9" ht="15">
      <c r="A38" s="39" t="s">
        <v>102</v>
      </c>
      <c r="B38" s="30">
        <f>SUM(B39:B41)</f>
        <v>-512.7</v>
      </c>
      <c r="C38" s="30">
        <f>SUM(C39:C40)</f>
        <v>0</v>
      </c>
      <c r="D38" s="30">
        <f>SUM(D39:D41)</f>
        <v>-512.7</v>
      </c>
      <c r="F38" s="15"/>
      <c r="G38" s="13"/>
      <c r="H38" s="16"/>
      <c r="I38" s="16"/>
    </row>
    <row r="39" spans="1:10" s="1" customFormat="1" ht="15">
      <c r="A39" s="38" t="s">
        <v>125</v>
      </c>
      <c r="B39" s="33">
        <v>-169.586</v>
      </c>
      <c r="C39" s="30"/>
      <c r="D39" s="30">
        <f>SUM(B39:C39)</f>
        <v>-169.586</v>
      </c>
      <c r="G39" s="16"/>
      <c r="H39" s="16"/>
      <c r="I39" s="16"/>
      <c r="J39" s="14"/>
    </row>
    <row r="40" spans="1:10" s="1" customFormat="1" ht="15">
      <c r="A40" s="38" t="s">
        <v>167</v>
      </c>
      <c r="B40" s="30">
        <v>-223.114</v>
      </c>
      <c r="C40" s="30"/>
      <c r="D40" s="30">
        <f>SUM(B40:C40)</f>
        <v>-223.114</v>
      </c>
      <c r="G40" s="16"/>
      <c r="H40" s="16"/>
      <c r="I40" s="16"/>
      <c r="J40" s="14"/>
    </row>
    <row r="41" spans="1:10" s="1" customFormat="1" ht="15">
      <c r="A41" s="38" t="s">
        <v>150</v>
      </c>
      <c r="B41" s="30">
        <v>-120</v>
      </c>
      <c r="C41" s="30"/>
      <c r="D41" s="30">
        <f>SUM(B41:C41)</f>
        <v>-120</v>
      </c>
      <c r="G41" s="16"/>
      <c r="H41" s="16"/>
      <c r="I41" s="16"/>
      <c r="J41" s="14"/>
    </row>
    <row r="42" spans="1:10" s="1" customFormat="1" ht="15">
      <c r="A42" s="39" t="s">
        <v>11</v>
      </c>
      <c r="B42" s="30">
        <v>0.5</v>
      </c>
      <c r="C42" s="30"/>
      <c r="D42" s="30">
        <f>SUM(B42:C42)</f>
        <v>0.5</v>
      </c>
      <c r="G42" s="13"/>
      <c r="H42" s="17"/>
      <c r="I42" s="16"/>
      <c r="J42" s="14"/>
    </row>
    <row r="43" spans="1:10" ht="15">
      <c r="A43" s="39" t="s">
        <v>12</v>
      </c>
      <c r="B43" s="30">
        <v>-267</v>
      </c>
      <c r="C43" s="30"/>
      <c r="D43" s="30">
        <f>SUM(B43:C43)</f>
        <v>-267</v>
      </c>
      <c r="G43" s="13"/>
      <c r="H43" s="16"/>
      <c r="I43" s="16"/>
      <c r="J43" s="15"/>
    </row>
    <row r="44" spans="1:10" ht="15">
      <c r="A44" s="42" t="s">
        <v>24</v>
      </c>
      <c r="B44" s="29">
        <f>SUM(B21+B22)</f>
        <v>-7480.006000000002</v>
      </c>
      <c r="C44" s="29">
        <f>SUM(C21+C22)</f>
        <v>-1553.9700000000003</v>
      </c>
      <c r="D44" s="29">
        <f>SUM(D21+D22)</f>
        <v>-9033.976000000006</v>
      </c>
      <c r="G44" s="13"/>
      <c r="H44" s="16"/>
      <c r="I44" s="16"/>
      <c r="J44" s="15"/>
    </row>
    <row r="45" spans="1:9" ht="15">
      <c r="A45" s="42" t="s">
        <v>25</v>
      </c>
      <c r="B45" s="29">
        <f>B46+B47</f>
        <v>2552</v>
      </c>
      <c r="C45" s="29">
        <f>C46+C47</f>
        <v>0</v>
      </c>
      <c r="D45" s="29">
        <f>D46+D47</f>
        <v>2552</v>
      </c>
      <c r="G45" s="13"/>
      <c r="H45" s="16"/>
      <c r="I45" s="16"/>
    </row>
    <row r="46" spans="1:9" ht="15">
      <c r="A46" s="39" t="s">
        <v>100</v>
      </c>
      <c r="B46" s="30">
        <v>4000</v>
      </c>
      <c r="C46" s="30"/>
      <c r="D46" s="30">
        <f>SUM(B46:C46)</f>
        <v>4000</v>
      </c>
      <c r="G46" s="13"/>
      <c r="H46" s="16"/>
      <c r="I46" s="16"/>
    </row>
    <row r="47" spans="1:9" ht="15">
      <c r="A47" s="39" t="s">
        <v>101</v>
      </c>
      <c r="B47" s="30">
        <v>-1448</v>
      </c>
      <c r="C47" s="30"/>
      <c r="D47" s="30">
        <f>SUM(B47:C47)</f>
        <v>-1448</v>
      </c>
      <c r="G47" s="13"/>
      <c r="H47" s="16"/>
      <c r="I47" s="16"/>
    </row>
    <row r="48" spans="1:9" ht="15">
      <c r="A48" s="42" t="s">
        <v>18</v>
      </c>
      <c r="B48" s="29">
        <v>-7068.222</v>
      </c>
      <c r="C48" s="29"/>
      <c r="D48" s="29">
        <f>SUM(B48:C48)</f>
        <v>-7068.222</v>
      </c>
      <c r="G48" s="13"/>
      <c r="H48" s="16"/>
      <c r="I48" s="16"/>
    </row>
    <row r="49" spans="1:9" ht="15">
      <c r="A49" s="42" t="s">
        <v>126</v>
      </c>
      <c r="B49" s="29">
        <v>-2140.216</v>
      </c>
      <c r="C49" s="29">
        <v>1553.97</v>
      </c>
      <c r="D49" s="29">
        <f>SUM(B49:C49)</f>
        <v>-586.2459999999999</v>
      </c>
      <c r="G49" s="13"/>
      <c r="H49" s="16"/>
      <c r="I49" s="16"/>
    </row>
    <row r="50" spans="1:9" ht="15">
      <c r="A50" s="48" t="s">
        <v>2</v>
      </c>
      <c r="B50" s="29">
        <f>B44+B45-B48+B49</f>
        <v>0</v>
      </c>
      <c r="C50" s="29">
        <f>C44+C45-C48+C49</f>
        <v>0</v>
      </c>
      <c r="D50" s="29">
        <f>D44+D45-D48+D49</f>
        <v>-6.139089236967266E-12</v>
      </c>
      <c r="G50" s="8"/>
      <c r="H50" s="16"/>
      <c r="I50" s="16"/>
    </row>
    <row r="51" spans="1:9" ht="15">
      <c r="A51" s="40"/>
      <c r="B51" s="40"/>
      <c r="C51" s="40"/>
      <c r="D51" s="40"/>
      <c r="G51" s="16"/>
      <c r="H51" s="16"/>
      <c r="I51" s="16"/>
    </row>
    <row r="52" spans="1:9" ht="15">
      <c r="A52" s="40" t="s">
        <v>7</v>
      </c>
      <c r="B52" s="40"/>
      <c r="C52" s="40"/>
      <c r="D52" s="40"/>
      <c r="G52" s="16"/>
      <c r="H52" s="16"/>
      <c r="I52" s="16"/>
    </row>
    <row r="53" spans="1:4" ht="15">
      <c r="A53" s="40" t="s">
        <v>8</v>
      </c>
      <c r="B53" s="40"/>
      <c r="C53" s="40"/>
      <c r="D53" s="40"/>
    </row>
  </sheetData>
  <sheetProtection/>
  <mergeCells count="6">
    <mergeCell ref="D6:D8"/>
    <mergeCell ref="B6:B8"/>
    <mergeCell ref="C6:C8"/>
    <mergeCell ref="C2:D2"/>
    <mergeCell ref="C4:D4"/>
    <mergeCell ref="C1:D1"/>
  </mergeCells>
  <printOptions/>
  <pageMargins left="1.299212598425197" right="1.29921259842519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Allikvee</dc:creator>
  <cp:keywords/>
  <dc:description/>
  <cp:lastModifiedBy>Katrin Allikvee</cp:lastModifiedBy>
  <cp:lastPrinted>2021-05-05T13:25:08Z</cp:lastPrinted>
  <dcterms:created xsi:type="dcterms:W3CDTF">2011-09-22T05:07:45Z</dcterms:created>
  <dcterms:modified xsi:type="dcterms:W3CDTF">2021-05-05T13:25:14Z</dcterms:modified>
  <cp:category/>
  <cp:version/>
  <cp:contentType/>
  <cp:contentStatus/>
</cp:coreProperties>
</file>