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i Nomm\Desktop\2021. aasta eelarve II lugemine\"/>
    </mc:Choice>
  </mc:AlternateContent>
  <xr:revisionPtr revIDLastSave="0" documentId="13_ncr:1_{FA54ADC2-C118-4DBD-93F2-056D3254DC36}" xr6:coauthVersionLast="45" xr6:coauthVersionMax="45" xr10:uidLastSave="{00000000-0000-0000-0000-000000000000}"/>
  <bookViews>
    <workbookView xWindow="-120" yWindow="-120" windowWidth="25440" windowHeight="15390" activeTab="2" xr2:uid="{00000000-000D-0000-FFFF-FFFF00000000}"/>
  </bookViews>
  <sheets>
    <sheet name="Lisa 2" sheetId="2" r:id="rId1"/>
    <sheet name="Sheet1" sheetId="8" state="hidden" r:id="rId2"/>
    <sheet name="Lisa 5" sheetId="5" r:id="rId3"/>
    <sheet name="Lisa 6" sheetId="9" r:id="rId4"/>
  </sheets>
  <calcPr calcId="191029"/>
</workbook>
</file>

<file path=xl/calcChain.xml><?xml version="1.0" encoding="utf-8"?>
<calcChain xmlns="http://schemas.openxmlformats.org/spreadsheetml/2006/main">
  <c r="J27" i="9" l="1"/>
  <c r="J17" i="9"/>
  <c r="J18" i="9"/>
  <c r="I10" i="5" l="1"/>
  <c r="J107" i="2" l="1"/>
  <c r="J86" i="2" l="1"/>
  <c r="J76" i="2"/>
  <c r="L14" i="5" l="1"/>
  <c r="L12" i="5"/>
  <c r="L11" i="5"/>
  <c r="J43" i="2" l="1"/>
  <c r="J104" i="2"/>
  <c r="J105" i="2"/>
  <c r="J106" i="2"/>
  <c r="J103" i="2"/>
  <c r="J102" i="2"/>
  <c r="J101" i="2"/>
  <c r="J100" i="2"/>
  <c r="J99" i="2"/>
  <c r="J97" i="2"/>
  <c r="J96" i="2"/>
  <c r="J95" i="2"/>
  <c r="J94" i="2"/>
  <c r="J93" i="2"/>
  <c r="J92" i="2"/>
  <c r="J91" i="2"/>
  <c r="J90" i="2"/>
  <c r="J89" i="2"/>
  <c r="J88" i="2"/>
  <c r="J87" i="2"/>
  <c r="J85" i="2"/>
  <c r="J84" i="2"/>
  <c r="J83" i="2"/>
  <c r="J82" i="2"/>
  <c r="J81" i="2"/>
  <c r="J80" i="2"/>
  <c r="J79" i="2"/>
  <c r="J78" i="2"/>
  <c r="J77" i="2"/>
  <c r="J75" i="2"/>
  <c r="J74" i="2"/>
  <c r="J71" i="2"/>
  <c r="J65" i="2"/>
  <c r="J66" i="2"/>
  <c r="J67" i="2"/>
  <c r="J68" i="2"/>
  <c r="J64" i="2"/>
  <c r="J53" i="2"/>
  <c r="J55" i="2"/>
  <c r="J56" i="2"/>
  <c r="J57" i="2"/>
  <c r="J58" i="2"/>
  <c r="J59" i="2"/>
  <c r="J60" i="2"/>
  <c r="J61" i="2"/>
  <c r="J62" i="2"/>
  <c r="J52" i="2"/>
  <c r="J40" i="2"/>
  <c r="J41" i="2"/>
  <c r="J42" i="2"/>
  <c r="J44" i="2"/>
  <c r="J45" i="2"/>
  <c r="J46" i="2"/>
  <c r="J47" i="2"/>
  <c r="J48" i="2"/>
  <c r="J49" i="2"/>
  <c r="J50" i="2"/>
  <c r="J39" i="2"/>
  <c r="J37" i="2"/>
  <c r="J31" i="2"/>
  <c r="J32" i="2"/>
  <c r="J33" i="2"/>
  <c r="J30" i="2"/>
  <c r="J28" i="2"/>
  <c r="J20" i="2"/>
  <c r="J21" i="2"/>
  <c r="J22" i="2"/>
  <c r="J23" i="2"/>
  <c r="J24" i="2"/>
  <c r="J25" i="2"/>
  <c r="J26" i="2"/>
  <c r="J27" i="2"/>
  <c r="J19" i="2"/>
  <c r="J15" i="2"/>
  <c r="J16" i="2"/>
  <c r="J17" i="2"/>
  <c r="J11" i="2"/>
  <c r="J12" i="2"/>
  <c r="J10" i="2"/>
  <c r="I98" i="2"/>
  <c r="I70" i="2"/>
  <c r="I69" i="2" s="1"/>
  <c r="I63" i="2" s="1"/>
  <c r="I51" i="2"/>
  <c r="I38" i="2"/>
  <c r="I36" i="2" s="1"/>
  <c r="I29" i="2"/>
  <c r="I18" i="2"/>
  <c r="I9" i="2"/>
  <c r="J29" i="9"/>
  <c r="J51" i="2" l="1"/>
  <c r="K40" i="2"/>
  <c r="J98" i="2"/>
  <c r="J70" i="2"/>
  <c r="J69" i="2" s="1"/>
  <c r="J63" i="2" s="1"/>
  <c r="J38" i="2"/>
  <c r="J36" i="2" s="1"/>
  <c r="J29" i="2"/>
  <c r="J18" i="2"/>
  <c r="J9" i="2"/>
  <c r="I35" i="2"/>
  <c r="I34" i="2" s="1"/>
  <c r="I13" i="2"/>
  <c r="H70" i="2"/>
  <c r="H69" i="2" s="1"/>
  <c r="H63" i="2" s="1"/>
  <c r="G70" i="2"/>
  <c r="G69" i="2" s="1"/>
  <c r="G63" i="2" s="1"/>
  <c r="F70" i="2"/>
  <c r="F69" i="2" s="1"/>
  <c r="F63" i="2" s="1"/>
  <c r="H98" i="2"/>
  <c r="G98" i="2"/>
  <c r="F98" i="2"/>
  <c r="H51" i="2"/>
  <c r="G51" i="2"/>
  <c r="F51" i="2"/>
  <c r="F38" i="2"/>
  <c r="J35" i="2" l="1"/>
  <c r="J34" i="2" s="1"/>
  <c r="I8" i="2"/>
  <c r="I108" i="2" s="1"/>
  <c r="E70" i="2"/>
  <c r="E69" i="2" s="1"/>
  <c r="E63" i="2" s="1"/>
  <c r="E51" i="2"/>
  <c r="H38" i="2"/>
  <c r="G38" i="2"/>
  <c r="E38" i="2"/>
  <c r="H14" i="2" l="1"/>
  <c r="J14" i="2" s="1"/>
  <c r="J13" i="2" s="1"/>
  <c r="J8" i="2" s="1"/>
  <c r="J108" i="2" s="1"/>
  <c r="G14" i="2"/>
  <c r="F14" i="2"/>
  <c r="E14" i="2"/>
  <c r="G36" i="2" l="1"/>
  <c r="G35" i="2" s="1"/>
  <c r="G34" i="2" s="1"/>
  <c r="G29" i="2"/>
  <c r="G18" i="2"/>
  <c r="G9" i="2"/>
  <c r="G13" i="2" l="1"/>
  <c r="G8" i="2" s="1"/>
  <c r="G108" i="2" s="1"/>
  <c r="J28" i="9" l="1"/>
  <c r="J26" i="9" l="1"/>
  <c r="J40" i="9"/>
  <c r="H36" i="2"/>
  <c r="H35" i="2" s="1"/>
  <c r="H34" i="2" s="1"/>
  <c r="H29" i="2"/>
  <c r="H18" i="2"/>
  <c r="H9" i="2"/>
  <c r="J41" i="9"/>
  <c r="J30" i="9"/>
  <c r="H13" i="2" l="1"/>
  <c r="H8" i="2" l="1"/>
  <c r="H108" i="2" s="1"/>
  <c r="J33" i="9"/>
  <c r="E42" i="9"/>
  <c r="J25" i="9"/>
  <c r="J24" i="9"/>
  <c r="J23" i="9"/>
  <c r="J19" i="9"/>
  <c r="J20" i="9"/>
  <c r="E98" i="2" l="1"/>
  <c r="G42" i="9" l="1"/>
  <c r="E29" i="2"/>
  <c r="F29" i="2"/>
  <c r="K13" i="5" l="1"/>
  <c r="K10" i="5"/>
  <c r="J22" i="9"/>
  <c r="J32" i="9"/>
  <c r="K9" i="5" l="1"/>
  <c r="L13" i="5"/>
  <c r="J31" i="9" l="1"/>
  <c r="I42" i="9"/>
  <c r="H42" i="9"/>
  <c r="F42" i="9"/>
  <c r="D42" i="9"/>
  <c r="C42" i="9"/>
  <c r="B42" i="9"/>
  <c r="I46" i="9" s="1"/>
  <c r="J39" i="9"/>
  <c r="J38" i="9"/>
  <c r="J37" i="9"/>
  <c r="J36" i="9"/>
  <c r="J35" i="9"/>
  <c r="J34" i="9"/>
  <c r="J21" i="9"/>
  <c r="J16" i="9"/>
  <c r="J15" i="9"/>
  <c r="J14" i="9"/>
  <c r="J13" i="9"/>
  <c r="J12" i="9"/>
  <c r="J11" i="9"/>
  <c r="J10" i="9"/>
  <c r="J44" i="9" l="1"/>
  <c r="J43" i="9"/>
  <c r="J42" i="9"/>
  <c r="G10" i="5"/>
  <c r="J10" i="5"/>
  <c r="L10" i="5" s="1"/>
  <c r="H10" i="5"/>
  <c r="I13" i="5"/>
  <c r="G13" i="5"/>
  <c r="F36" i="2"/>
  <c r="F35" i="2" s="1"/>
  <c r="F34" i="2" s="1"/>
  <c r="F18" i="2"/>
  <c r="F9" i="2"/>
  <c r="F13" i="2" l="1"/>
  <c r="I9" i="5"/>
  <c r="G9" i="5"/>
  <c r="F8" i="2" l="1"/>
  <c r="F108" i="2" s="1"/>
  <c r="J13" i="5" l="1"/>
  <c r="J9" i="5" s="1"/>
  <c r="L9" i="5" s="1"/>
  <c r="H13" i="5" l="1"/>
  <c r="H9" i="5" l="1"/>
  <c r="E9" i="2" l="1"/>
  <c r="E18" i="2"/>
  <c r="E36" i="2"/>
  <c r="E35" i="2" s="1"/>
  <c r="E34" i="2" s="1"/>
  <c r="E13" i="2" l="1"/>
  <c r="E8" i="2" s="1"/>
  <c r="E108" i="2" s="1"/>
</calcChain>
</file>

<file path=xl/sharedStrings.xml><?xml version="1.0" encoding="utf-8"?>
<sst xmlns="http://schemas.openxmlformats.org/spreadsheetml/2006/main" count="192" uniqueCount="179">
  <si>
    <t>Maksutulud</t>
  </si>
  <si>
    <t>Füüsilise isiku tulumaks</t>
  </si>
  <si>
    <t>Maamaks</t>
  </si>
  <si>
    <t>Reklaamimaks</t>
  </si>
  <si>
    <t>Tulud kaupade ja teenuste müügist</t>
  </si>
  <si>
    <t>Riigilõiv</t>
  </si>
  <si>
    <t>Riigilõiv kasutusloa väljastamise eest</t>
  </si>
  <si>
    <t>Riigilõiv ehituslubade eest</t>
  </si>
  <si>
    <t>Haridusasutuste majandustegevusest</t>
  </si>
  <si>
    <t>Kultuuriasutuste majandustegevusest</t>
  </si>
  <si>
    <t>Sotsiaalasutuste majandustegevusest</t>
  </si>
  <si>
    <t>Kaupade ja teenuste müük</t>
  </si>
  <si>
    <t>Tasandusfond (lg 1)</t>
  </si>
  <si>
    <t xml:space="preserve">       Toimetulekutoetus</t>
  </si>
  <si>
    <t xml:space="preserve">   Valitsussektorisisesed toetused</t>
  </si>
  <si>
    <t>Laekumine vee erikasutusest</t>
  </si>
  <si>
    <t>Trahvid</t>
  </si>
  <si>
    <t xml:space="preserve">   Toetused riigilt ja riigiasutustelt</t>
  </si>
  <si>
    <t xml:space="preserve">Eelpool nimetamata muud tulud </t>
  </si>
  <si>
    <t>Haridusasutuste majandustegevusest (kohatasu)</t>
  </si>
  <si>
    <t>Spordi- ja puhkeasutuste majandustegevusest</t>
  </si>
  <si>
    <t>Majandus- ja Kommunikatsiooniministeerium (transporditoetuseks)</t>
  </si>
  <si>
    <t>KOKKU</t>
  </si>
  <si>
    <t>Tunnus</t>
  </si>
  <si>
    <t>Finantseerimistegevus kokku:</t>
  </si>
  <si>
    <t>20.5</t>
  </si>
  <si>
    <t>2081.5.8</t>
  </si>
  <si>
    <t>Laenude võtmine muudelt residentidelt</t>
  </si>
  <si>
    <t>20.6.</t>
  </si>
  <si>
    <t>2081.6.8</t>
  </si>
  <si>
    <t xml:space="preserve">Võetud laenude tagastamine muudele residentidele </t>
  </si>
  <si>
    <t>Laenude võtmine muudelt residentidelt sildfinantseerimiseks</t>
  </si>
  <si>
    <t xml:space="preserve">Üüri- ja renditulud varadelt </t>
  </si>
  <si>
    <t>Üüri- ja renditulud varadelt (sotsiaalmaja)</t>
  </si>
  <si>
    <t>Muudatused</t>
  </si>
  <si>
    <t>(tuhandetes eurodes)</t>
  </si>
  <si>
    <t>Saadavad  tegevustoetused</t>
  </si>
  <si>
    <t>Muud tulud</t>
  </si>
  <si>
    <t>Riigihanke tagatistasu</t>
  </si>
  <si>
    <t>Kultuuriministeerium (keskraamatukogu finantseerimiseks)</t>
  </si>
  <si>
    <t>Toetused  valitsussektorisse kuuluvatelt  av.-õiguslikelt jur.-telt isikutelt</t>
  </si>
  <si>
    <t>Toetused muudelt residentidelt</t>
  </si>
  <si>
    <t>Kultuuriministeerium (projekti toetuseks)</t>
  </si>
  <si>
    <t>Vabariigi Valitsus, sh</t>
  </si>
  <si>
    <t>Toetused kohaliku omavalitsuse üksustelt</t>
  </si>
  <si>
    <t>Riina Ivanova</t>
  </si>
  <si>
    <t>volikogu esimees</t>
  </si>
  <si>
    <t>Toetusfond (lg 2)</t>
  </si>
  <si>
    <t xml:space="preserve">Majandus- ja Kommunikatsiooniministeerium ( Maanteeamet) </t>
  </si>
  <si>
    <t>Põhitegevuse tulud kokku</t>
  </si>
  <si>
    <t xml:space="preserve">       Kohalike teede hoiu toetus</t>
  </si>
  <si>
    <t>Muud kaupade ja teenuste müük</t>
  </si>
  <si>
    <t>Kaitseministeerium ( projekti toetuseks)</t>
  </si>
  <si>
    <t xml:space="preserve">Haridus- ja Teadusministeerium ( projektide toetusteks) </t>
  </si>
  <si>
    <t>Kohtla-Järve Linnavolikogu</t>
  </si>
  <si>
    <t>Kohustiste võtmine</t>
  </si>
  <si>
    <t>Kohustiste tagastamine</t>
  </si>
  <si>
    <t xml:space="preserve">       Koolieelsete lasteasutuste toetus</t>
  </si>
  <si>
    <t xml:space="preserve">       Huvitegevuse toetus</t>
  </si>
  <si>
    <t xml:space="preserve">       Raske ja sügava puudega laste hoiu teenuse toetus</t>
  </si>
  <si>
    <t>Sotsiaalministeerium (vanemlusprogrammi "Imelised aastad" toetamiseks)</t>
  </si>
  <si>
    <t>Toetused mitteresidentidelt (projekt Baltic Smart Areas for the 21 st century")</t>
  </si>
  <si>
    <t xml:space="preserve">       Matusetoetus</t>
  </si>
  <si>
    <t>Muud riigilõivud</t>
  </si>
  <si>
    <t xml:space="preserve">       Asendushooldus</t>
  </si>
  <si>
    <t>Toetus MTÜ`lt  IVOL haridusürituseks</t>
  </si>
  <si>
    <t>Toimetulekutoetus</t>
  </si>
  <si>
    <t>Sotsiaaltoetuste ning- teenuste  osutamise toetus</t>
  </si>
  <si>
    <t>Igapäevaelu toetamiseks</t>
  </si>
  <si>
    <t>Eraldis koolilõuna toetuseks</t>
  </si>
  <si>
    <t>Hitsa arvutiostuleping</t>
  </si>
  <si>
    <t>Ahtme lo keskuse väljakujundamiseks</t>
  </si>
  <si>
    <t>Haridusasutused</t>
  </si>
  <si>
    <t>Kultuuriasutused</t>
  </si>
  <si>
    <t>Sotsiaalasutused</t>
  </si>
  <si>
    <t>Spordi- ja puhkeasutused</t>
  </si>
  <si>
    <t>Linnavalitsus</t>
  </si>
  <si>
    <t>sh investeerimistegevus</t>
  </si>
  <si>
    <t xml:space="preserve">       Vahendid koolilõuna toetus</t>
  </si>
  <si>
    <t xml:space="preserve">       Tõhustatud ja eritoega laste õppe tegevuskulu toetus</t>
  </si>
  <si>
    <t>Laekumised õiguste müügist</t>
  </si>
  <si>
    <t>Teede renoveerimiseks</t>
  </si>
  <si>
    <t xml:space="preserve">       Rahvastikutoimingute kulude hüvitis</t>
  </si>
  <si>
    <t>Lisa 5</t>
  </si>
  <si>
    <t>määruse nr    juurde</t>
  </si>
  <si>
    <t>Lisa 6</t>
  </si>
  <si>
    <t>määruse nr     juurde</t>
  </si>
  <si>
    <t xml:space="preserve">  Riigieelarve</t>
  </si>
  <si>
    <t>Kohalik</t>
  </si>
  <si>
    <t>Laen</t>
  </si>
  <si>
    <t>Sihtfinants-eerimine</t>
  </si>
  <si>
    <t>Tulud majandustegevusest</t>
  </si>
  <si>
    <t>Põhivarad</t>
  </si>
  <si>
    <t>Põhi-tegevuskulud</t>
  </si>
  <si>
    <t>Põhivara</t>
  </si>
  <si>
    <t>Kokku</t>
  </si>
  <si>
    <t>Allikad</t>
  </si>
  <si>
    <t>Kulu liik</t>
  </si>
  <si>
    <t>eelarve</t>
  </si>
  <si>
    <t>Põhi-tegevuse kulud</t>
  </si>
  <si>
    <t>Üleriigilise tähtsusega maardlate kaevandamisõiguse tasu</t>
  </si>
  <si>
    <t>Tasu üleriigilise tähtsusega maardlastest väljapumbatud vee erikasutusest</t>
  </si>
  <si>
    <t>Intressi- ja viivisetulud muudelt finantsvaradelt</t>
  </si>
  <si>
    <t>Põhi-tegevuse-kulud</t>
  </si>
  <si>
    <t>Toetused jooksvateks kuludeks (MTÜ-lt Eesti Avatud Noortekeskuse Ühendus)</t>
  </si>
  <si>
    <t>Toetus huvihariduse ja huvitegevuse kättesaadavuse tagamiseks (kuultuuri - ja vabaaja asutustel)</t>
  </si>
  <si>
    <t>RE Asenduskoduteenused</t>
  </si>
  <si>
    <t>Eraldised  õppevahenditeks, töötasuks , koolituseks (SA INNOVE, HTM eraldised)</t>
  </si>
  <si>
    <t>Lasteaia Aljonuśka renoveerimiseks</t>
  </si>
  <si>
    <t xml:space="preserve">VABAJÄÄK </t>
  </si>
  <si>
    <t>Toetused mitteresidentidelt (haridus-ja kultuuriasutuste projektide toetusteks)</t>
  </si>
  <si>
    <t>Rahandusministeerium (toetus SA KIK ja SA Riigi Kinnisvara)</t>
  </si>
  <si>
    <t>Haridusasutuste majandustegevusest (IVKH haiglas õpetamise korraldamiseks)</t>
  </si>
  <si>
    <t>Uus-Tehase tänava rekonstrueerimine</t>
  </si>
  <si>
    <t>Haridusasutuste majandustegevusest  (Kunstide Kooli õppemaks)</t>
  </si>
  <si>
    <t>põhitegevuse kulud</t>
  </si>
  <si>
    <t>Toetus HTM-lt projekti "Viru Vangla"</t>
  </si>
  <si>
    <t>Toetus huvihariduse ja huvitegevuse kättesaadavuse tagamiseks ( põhikoolidel)</t>
  </si>
  <si>
    <t>Vanurite Hooldekodu pensionäride vahendid</t>
  </si>
  <si>
    <t>Vanurite Hoodekodu pensionäride vahendid</t>
  </si>
  <si>
    <t>Lasteaia Tareke renoveerimiseks</t>
  </si>
  <si>
    <t xml:space="preserve">Eelarve täitmine 2019. a </t>
  </si>
  <si>
    <t xml:space="preserve">2020. a linna-eelarve </t>
  </si>
  <si>
    <t>Tulude eelarve projekt 2021. a  I lugemine</t>
  </si>
  <si>
    <t xml:space="preserve"> Finants-tegevuse eelarve täitmine 2019. a</t>
  </si>
  <si>
    <t xml:space="preserve"> Finants-tegevuse eelarve 2020. a </t>
  </si>
  <si>
    <t>Finants-tegevuse eelarve projekt 2021. a I lugemine</t>
  </si>
  <si>
    <t xml:space="preserve">2021. aasta alguseks kasutamata rahalised vahendid (tuhandetes eurodes) </t>
  </si>
  <si>
    <t>Rahandusminusteerium (tegevustoetus KJ Kultuurikeskus heli- ja valgustustehnika soetamiseks )</t>
  </si>
  <si>
    <t xml:space="preserve">         Tulubaasi stabiliseerimise toetus</t>
  </si>
  <si>
    <t xml:space="preserve">        Hariduskulud (töötasu, õppevahendid, koolitus)</t>
  </si>
  <si>
    <t>Rahandusministeerium (elanike ümberasustamine ja korterielamute projektitoetus)</t>
  </si>
  <si>
    <t>Kohaliku tähtsusega maardlate kaevandamisõiguse tasu</t>
  </si>
  <si>
    <t>Toetus MTÜ`lt Ida-Virumaa Spordiliidult koolispordimängudeks</t>
  </si>
  <si>
    <t>Saastetasud ja keskkonnale tekitatud kahju hüvitis</t>
  </si>
  <si>
    <t>Toetused mitteresidentidelt (projekt Baltic Smart Areas for the 21 st century"+action)</t>
  </si>
  <si>
    <t>Saadud muud tegevustoetused</t>
  </si>
  <si>
    <t>Saadud toetused tegevuskulude sihtfinantseerimiseks</t>
  </si>
  <si>
    <t xml:space="preserve">Saadud toetused </t>
  </si>
  <si>
    <t>Kaitseministeerium (põhikooli projekti toetuseks)</t>
  </si>
  <si>
    <t>Rahandusminusteerium (tegevustoetus KJ Kunstide Kooli renoveerimiseks)</t>
  </si>
  <si>
    <t>Haridus- ja Teadusministeerium (Haridus-ja Noorteameti  projekti  läbiviimiseks)</t>
  </si>
  <si>
    <t>Haridus- ja Teadusministeerium (Haridus- ja Noorteameti  projekt "Väikelahendused HEV õpilaste integreerimiseks tavakoolidesse")</t>
  </si>
  <si>
    <t>Sotsiaalministeerium (puuetega inimeste eluaseme füüsiline kohandamise projektitoetus)</t>
  </si>
  <si>
    <t>Sotsiaalministeerium (projektitoetus  "Noorte tugisüsteemi arendamiseks ja teistimiseks)</t>
  </si>
  <si>
    <t>Sotsiaalministeerium (projekt "Kodud tuleohutuks")</t>
  </si>
  <si>
    <t>Sotsiaalministeerium (projekt "Isikukeskse erihoolekande teenusmudeli rakendamine kohalikus omavalitsuses" )</t>
  </si>
  <si>
    <t>Sotsiaalasutuste majandustegevusest (TAI-le teenuste osutamiseks)</t>
  </si>
  <si>
    <t>Sotsiaalasutuste majandustegevusest (sotsiaalkindlustusameti teenused erivajadustega inimestele)</t>
  </si>
  <si>
    <t>Haridus- ja Teadusministeerium (toetus 3-7. aastastele lastele eesti keele korraldamiseks)</t>
  </si>
  <si>
    <t>Haridus-ja Teadusministeerium (projekt "Professionaalne eestikeelne õpetaja vene õppekeelega rühmas")</t>
  </si>
  <si>
    <t xml:space="preserve">Haridus-ja Teadusministeerium (toetus hariduse korraldamiseks Viru Vanglas) </t>
  </si>
  <si>
    <t>Haridus-ja Teadusministeerium (Haridus-ja Noorteameti  keelekümbluse projekt)</t>
  </si>
  <si>
    <t>Haridus-ja Teadusministeerium (lasteasutuste õpetajate täienduskoolituse korraldamiseks)</t>
  </si>
  <si>
    <t>Vabariigi Valitsuse reservfondist (valimiste korraldamiseks)</t>
  </si>
  <si>
    <t>Maaelumajandusministeerium (koolipiimatoetuseks)</t>
  </si>
  <si>
    <t>Haridus-ja Teadusministeerium (pilootprojekt "Eestikeelne õpetaja vene õppekeelega rühmas")</t>
  </si>
  <si>
    <t>Toetused mitteresidentidelt (projekt" Kohalike toodete ja teenuste turustamise soodustamine" - "FarmerCraft" )</t>
  </si>
  <si>
    <t>Toetused mitteresidentidelt (projekt "Keskkonnasõbralike maa-aluste lahenduste kasutamine tahkete jäätmete kogumiseks kohalikus omavalitsuse"- "Approach2Waste")</t>
  </si>
  <si>
    <t>Kalevi tänava rekonstrueerimiseks</t>
  </si>
  <si>
    <t>Tulude eelarve projekt 2021. a  II lugemine</t>
  </si>
  <si>
    <t>Finants-tegevuse eelarve projekt 2021. a II lugemine</t>
  </si>
  <si>
    <t>Haridus-ja Teadusministeerium (projekt "Professionaalne eestikeelne õpetaja põhikooli 1 astmes")</t>
  </si>
  <si>
    <t xml:space="preserve">Haridus- ja Teadusministeerium (Haridus- ja Noorteameti projekt "Tagasitoomine kooli" 19-20. a II p.a.) </t>
  </si>
  <si>
    <t xml:space="preserve">Haridus- ja Teadusministeerium (Haridus- ja Noorteameti projekt "Tagasitoomine kooli" 20- 21 .a) </t>
  </si>
  <si>
    <t>Rahandusministeerium (toetus aadrissiandmete korraldamiseks)</t>
  </si>
  <si>
    <t>Eelarve täitmine 31.10.2020. a</t>
  </si>
  <si>
    <t>Kaevuri tn  tn rekonstrueerimiseks</t>
  </si>
  <si>
    <t xml:space="preserve"> Finants-tegevuse eelarve täitmine 31.10.2020. a</t>
  </si>
  <si>
    <t xml:space="preserve">Raske ja sügava puudega lastele abi osutamise toetus </t>
  </si>
  <si>
    <t>Toetus huvihariduse ja huvitegevuse kättesaadavuse tagamiseks (reserv)</t>
  </si>
  <si>
    <t>RE Projekt 3-7 aastastele lastele eesti keele õppe korraldamiseks</t>
  </si>
  <si>
    <t>Ujumise algõpetus</t>
  </si>
  <si>
    <t>Puudega lastele hooldajatoetus</t>
  </si>
  <si>
    <t>Kohtla-Järve linna 2021. aasta põhitegevuse tulude eelarve  (tuhandetes eurodes)</t>
  </si>
  <si>
    <t>Kohtla-Järve linna 2021. aasta finantseerimistegevuse eelarve</t>
  </si>
  <si>
    <t>Majandus- ja Kommunikatsiooniministeerium (SA-lt KredEx hoone lammutamiseks)</t>
  </si>
  <si>
    <t>Lisa 2</t>
  </si>
  <si>
    <t>määruse  nr juurde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</si>
</sst>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General_)"/>
  </numFmts>
  <fonts count="21" x14ac:knownFonts="1">
    <font>
      <sz val="10"/>
      <name val="Arial"/>
      <charset val="186"/>
    </font>
    <font>
      <sz val="10"/>
      <name val="Times New Roman"/>
      <family val="1"/>
      <charset val="186"/>
    </font>
    <font>
      <sz val="11"/>
      <name val="Arial"/>
      <family val="2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color indexed="63"/>
      <name val="Times New Roman"/>
      <family val="1"/>
      <charset val="186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1" applyFont="1" applyFill="1" applyBorder="1"/>
    <xf numFmtId="165" fontId="0" fillId="0" borderId="0" xfId="0" applyNumberFormat="1"/>
    <xf numFmtId="3" fontId="0" fillId="0" borderId="0" xfId="0" applyNumberFormat="1" applyAlignment="1">
      <alignment horizontal="left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164" fontId="6" fillId="0" borderId="1" xfId="0" applyNumberFormat="1" applyFont="1" applyBorder="1"/>
    <xf numFmtId="0" fontId="5" fillId="0" borderId="0" xfId="1" applyFont="1" applyFill="1" applyBorder="1"/>
    <xf numFmtId="164" fontId="5" fillId="0" borderId="0" xfId="0" applyNumberFormat="1" applyFont="1"/>
    <xf numFmtId="165" fontId="5" fillId="0" borderId="0" xfId="0" applyNumberFormat="1" applyFont="1" applyBorder="1"/>
    <xf numFmtId="165" fontId="5" fillId="0" borderId="0" xfId="0" applyNumberFormat="1" applyFont="1"/>
    <xf numFmtId="0" fontId="5" fillId="0" borderId="0" xfId="0" applyFont="1" applyAlignment="1">
      <alignment horizontal="center" wrapText="1"/>
    </xf>
    <xf numFmtId="0" fontId="10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9" fillId="0" borderId="0" xfId="0" applyFont="1"/>
    <xf numFmtId="165" fontId="9" fillId="0" borderId="0" xfId="0" applyNumberFormat="1" applyFont="1"/>
    <xf numFmtId="0" fontId="13" fillId="0" borderId="0" xfId="0" applyFont="1"/>
    <xf numFmtId="0" fontId="8" fillId="0" borderId="0" xfId="0" applyFont="1"/>
    <xf numFmtId="0" fontId="13" fillId="0" borderId="0" xfId="0" applyFont="1" applyFill="1" applyBorder="1"/>
    <xf numFmtId="0" fontId="9" fillId="0" borderId="1" xfId="0" applyFont="1" applyBorder="1"/>
    <xf numFmtId="0" fontId="8" fillId="0" borderId="1" xfId="0" applyFont="1" applyBorder="1"/>
    <xf numFmtId="165" fontId="9" fillId="0" borderId="1" xfId="0" applyNumberFormat="1" applyFont="1" applyBorder="1"/>
    <xf numFmtId="165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165" fontId="8" fillId="0" borderId="1" xfId="0" applyNumberFormat="1" applyFont="1" applyBorder="1"/>
    <xf numFmtId="0" fontId="14" fillId="0" borderId="1" xfId="0" applyFont="1" applyBorder="1"/>
    <xf numFmtId="165" fontId="8" fillId="0" borderId="0" xfId="0" applyNumberFormat="1" applyFont="1" applyBorder="1"/>
    <xf numFmtId="0" fontId="14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wrapText="1"/>
    </xf>
    <xf numFmtId="164" fontId="5" fillId="0" borderId="5" xfId="0" applyNumberFormat="1" applyFont="1" applyBorder="1"/>
    <xf numFmtId="165" fontId="6" fillId="0" borderId="6" xfId="0" applyNumberFormat="1" applyFont="1" applyBorder="1"/>
    <xf numFmtId="164" fontId="6" fillId="0" borderId="6" xfId="0" applyNumberFormat="1" applyFont="1" applyBorder="1"/>
    <xf numFmtId="165" fontId="5" fillId="0" borderId="6" xfId="0" applyNumberFormat="1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5" fillId="0" borderId="0" xfId="0" applyFont="1" applyAlignment="1"/>
    <xf numFmtId="0" fontId="12" fillId="0" borderId="0" xfId="0" applyFont="1"/>
    <xf numFmtId="0" fontId="11" fillId="0" borderId="0" xfId="0" applyFont="1"/>
    <xf numFmtId="0" fontId="11" fillId="0" borderId="1" xfId="0" applyFont="1" applyBorder="1"/>
    <xf numFmtId="0" fontId="8" fillId="0" borderId="9" xfId="0" applyFont="1" applyBorder="1"/>
    <xf numFmtId="0" fontId="8" fillId="0" borderId="7" xfId="0" applyFont="1" applyBorder="1" applyAlignment="1">
      <alignment horizontal="right"/>
    </xf>
    <xf numFmtId="0" fontId="14" fillId="0" borderId="8" xfId="0" applyFont="1" applyBorder="1"/>
    <xf numFmtId="0" fontId="11" fillId="0" borderId="10" xfId="0" applyFont="1" applyBorder="1"/>
    <xf numFmtId="0" fontId="9" fillId="0" borderId="8" xfId="0" applyFont="1" applyBorder="1"/>
    <xf numFmtId="0" fontId="5" fillId="0" borderId="6" xfId="0" applyFont="1" applyBorder="1"/>
    <xf numFmtId="0" fontId="6" fillId="0" borderId="6" xfId="0" applyFont="1" applyBorder="1"/>
    <xf numFmtId="164" fontId="5" fillId="0" borderId="6" xfId="0" applyNumberFormat="1" applyFont="1" applyBorder="1"/>
    <xf numFmtId="0" fontId="5" fillId="0" borderId="6" xfId="0" applyFont="1" applyFill="1" applyBorder="1"/>
    <xf numFmtId="165" fontId="12" fillId="0" borderId="6" xfId="0" applyNumberFormat="1" applyFont="1" applyBorder="1"/>
    <xf numFmtId="0" fontId="5" fillId="0" borderId="6" xfId="0" applyFont="1" applyBorder="1" applyAlignment="1">
      <alignment horizontal="right"/>
    </xf>
    <xf numFmtId="0" fontId="7" fillId="0" borderId="6" xfId="0" applyFont="1" applyBorder="1"/>
    <xf numFmtId="0" fontId="5" fillId="0" borderId="6" xfId="1" applyFont="1" applyFill="1" applyBorder="1" applyAlignment="1">
      <alignment horizontal="right"/>
    </xf>
    <xf numFmtId="0" fontId="5" fillId="0" borderId="6" xfId="1" applyFont="1" applyFill="1" applyBorder="1"/>
    <xf numFmtId="0" fontId="7" fillId="0" borderId="6" xfId="0" applyFont="1" applyBorder="1" applyAlignment="1">
      <alignment horizontal="left"/>
    </xf>
    <xf numFmtId="0" fontId="7" fillId="0" borderId="6" xfId="1" applyFont="1" applyFill="1" applyBorder="1"/>
    <xf numFmtId="0" fontId="5" fillId="0" borderId="6" xfId="0" applyFont="1" applyBorder="1" applyAlignment="1">
      <alignment horizontal="left"/>
    </xf>
    <xf numFmtId="1" fontId="5" fillId="0" borderId="6" xfId="0" applyNumberFormat="1" applyFont="1" applyBorder="1" applyAlignment="1">
      <alignment horizontal="right"/>
    </xf>
    <xf numFmtId="0" fontId="5" fillId="0" borderId="6" xfId="1" applyFont="1" applyFill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49" fontId="5" fillId="0" borderId="6" xfId="0" applyNumberFormat="1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8" xfId="0" applyFont="1" applyBorder="1"/>
    <xf numFmtId="0" fontId="5" fillId="0" borderId="10" xfId="0" applyFont="1" applyBorder="1"/>
    <xf numFmtId="0" fontId="6" fillId="0" borderId="16" xfId="0" applyFont="1" applyBorder="1"/>
    <xf numFmtId="0" fontId="6" fillId="0" borderId="17" xfId="0" applyFont="1" applyBorder="1"/>
    <xf numFmtId="0" fontId="6" fillId="0" borderId="13" xfId="0" applyFont="1" applyBorder="1"/>
    <xf numFmtId="0" fontId="6" fillId="0" borderId="14" xfId="0" applyFont="1" applyBorder="1"/>
    <xf numFmtId="0" fontId="5" fillId="0" borderId="0" xfId="1" applyFont="1" applyFill="1" applyBorder="1" applyAlignment="1"/>
    <xf numFmtId="165" fontId="9" fillId="0" borderId="6" xfId="0" applyNumberFormat="1" applyFont="1" applyBorder="1"/>
    <xf numFmtId="0" fontId="9" fillId="0" borderId="6" xfId="0" applyFont="1" applyBorder="1"/>
    <xf numFmtId="0" fontId="14" fillId="0" borderId="6" xfId="0" applyFont="1" applyBorder="1"/>
    <xf numFmtId="0" fontId="14" fillId="0" borderId="6" xfId="0" applyFont="1" applyBorder="1" applyAlignment="1">
      <alignment horizontal="left" wrapText="1"/>
    </xf>
    <xf numFmtId="165" fontId="18" fillId="0" borderId="0" xfId="0" applyNumberFormat="1" applyFont="1"/>
    <xf numFmtId="0" fontId="8" fillId="0" borderId="0" xfId="0" applyFont="1" applyFill="1" applyBorder="1" applyAlignment="1">
      <alignment wrapText="1"/>
    </xf>
    <xf numFmtId="165" fontId="16" fillId="0" borderId="0" xfId="0" applyNumberFormat="1" applyFont="1"/>
    <xf numFmtId="4" fontId="6" fillId="0" borderId="0" xfId="0" applyNumberFormat="1" applyFont="1"/>
    <xf numFmtId="165" fontId="17" fillId="0" borderId="6" xfId="0" applyNumberFormat="1" applyFont="1" applyBorder="1"/>
    <xf numFmtId="165" fontId="12" fillId="2" borderId="6" xfId="0" applyNumberFormat="1" applyFont="1" applyFill="1" applyBorder="1"/>
    <xf numFmtId="165" fontId="7" fillId="0" borderId="6" xfId="0" applyNumberFormat="1" applyFont="1" applyBorder="1"/>
    <xf numFmtId="165" fontId="8" fillId="0" borderId="6" xfId="0" applyNumberFormat="1" applyFont="1" applyBorder="1"/>
    <xf numFmtId="2" fontId="0" fillId="0" borderId="0" xfId="0" applyNumberFormat="1"/>
    <xf numFmtId="0" fontId="1" fillId="0" borderId="6" xfId="0" applyFont="1" applyBorder="1"/>
    <xf numFmtId="165" fontId="11" fillId="0" borderId="1" xfId="0" applyNumberFormat="1" applyFont="1" applyBorder="1"/>
    <xf numFmtId="0" fontId="0" fillId="0" borderId="6" xfId="0" applyBorder="1"/>
    <xf numFmtId="0" fontId="8" fillId="0" borderId="6" xfId="0" applyFont="1" applyBorder="1"/>
    <xf numFmtId="0" fontId="14" fillId="0" borderId="1" xfId="0" applyFont="1" applyBorder="1" applyAlignment="1">
      <alignment horizontal="left" wrapText="1"/>
    </xf>
    <xf numFmtId="164" fontId="9" fillId="0" borderId="1" xfId="0" applyNumberFormat="1" applyFont="1" applyBorder="1"/>
    <xf numFmtId="164" fontId="8" fillId="0" borderId="1" xfId="0" applyNumberFormat="1" applyFont="1" applyBorder="1"/>
    <xf numFmtId="0" fontId="6" fillId="0" borderId="10" xfId="0" applyFont="1" applyBorder="1"/>
    <xf numFmtId="0" fontId="5" fillId="2" borderId="7" xfId="0" applyFont="1" applyFill="1" applyBorder="1"/>
    <xf numFmtId="0" fontId="5" fillId="0" borderId="12" xfId="0" applyFont="1" applyBorder="1" applyAlignment="1">
      <alignment vertical="top"/>
    </xf>
    <xf numFmtId="0" fontId="5" fillId="0" borderId="12" xfId="0" applyFont="1" applyBorder="1" applyAlignment="1">
      <alignment vertical="top" wrapText="1"/>
    </xf>
    <xf numFmtId="0" fontId="5" fillId="2" borderId="12" xfId="0" applyFont="1" applyFill="1" applyBorder="1"/>
    <xf numFmtId="0" fontId="6" fillId="0" borderId="6" xfId="0" applyFont="1" applyBorder="1" applyAlignment="1">
      <alignment horizontal="left" wrapText="1"/>
    </xf>
    <xf numFmtId="0" fontId="16" fillId="0" borderId="6" xfId="0" applyFont="1" applyBorder="1"/>
    <xf numFmtId="165" fontId="12" fillId="0" borderId="6" xfId="0" applyNumberFormat="1" applyFont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4" fontId="0" fillId="0" borderId="6" xfId="0" applyNumberFormat="1" applyBorder="1"/>
    <xf numFmtId="0" fontId="5" fillId="0" borderId="6" xfId="1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2" fillId="0" borderId="0" xfId="0" applyFont="1" applyAlignment="1">
      <alignment wrapText="1"/>
    </xf>
    <xf numFmtId="0" fontId="10" fillId="0" borderId="0" xfId="0" applyFont="1" applyAlignment="1"/>
    <xf numFmtId="0" fontId="15" fillId="0" borderId="0" xfId="0" applyFont="1" applyAlignment="1"/>
    <xf numFmtId="165" fontId="0" fillId="0" borderId="6" xfId="0" applyNumberFormat="1" applyBorder="1"/>
    <xf numFmtId="165" fontId="0" fillId="0" borderId="18" xfId="0" applyNumberFormat="1" applyFill="1" applyBorder="1"/>
    <xf numFmtId="164" fontId="3" fillId="0" borderId="6" xfId="0" quotePrefix="1" applyNumberFormat="1" applyFont="1" applyBorder="1"/>
    <xf numFmtId="164" fontId="12" fillId="0" borderId="6" xfId="0" applyNumberFormat="1" applyFont="1" applyBorder="1"/>
    <xf numFmtId="164" fontId="3" fillId="0" borderId="6" xfId="0" applyNumberFormat="1" applyFont="1" applyBorder="1"/>
    <xf numFmtId="0" fontId="5" fillId="2" borderId="6" xfId="0" applyFont="1" applyFill="1" applyBorder="1"/>
    <xf numFmtId="0" fontId="7" fillId="0" borderId="7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5" fillId="0" borderId="6" xfId="1" applyFont="1" applyFill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7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12" fillId="0" borderId="7" xfId="1" applyFont="1" applyFill="1" applyBorder="1" applyAlignment="1">
      <alignment horizontal="left" vertical="top" wrapText="1"/>
    </xf>
    <xf numFmtId="0" fontId="12" fillId="0" borderId="11" xfId="1" applyFont="1" applyFill="1" applyBorder="1" applyAlignment="1">
      <alignment horizontal="left" vertical="top" wrapText="1"/>
    </xf>
    <xf numFmtId="0" fontId="12" fillId="0" borderId="9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wrapText="1"/>
    </xf>
    <xf numFmtId="0" fontId="5" fillId="0" borderId="11" xfId="1" applyFont="1" applyFill="1" applyBorder="1" applyAlignment="1">
      <alignment horizontal="left" wrapText="1"/>
    </xf>
    <xf numFmtId="0" fontId="5" fillId="0" borderId="9" xfId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0" borderId="11" xfId="1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Alignment="1"/>
    <xf numFmtId="0" fontId="12" fillId="0" borderId="0" xfId="0" applyFont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66" fontId="19" fillId="3" borderId="7" xfId="0" applyNumberFormat="1" applyFont="1" applyFill="1" applyBorder="1" applyAlignment="1" applyProtection="1">
      <alignment horizontal="left" wrapText="1"/>
      <protection locked="0"/>
    </xf>
    <xf numFmtId="166" fontId="19" fillId="3" borderId="11" xfId="0" applyNumberFormat="1" applyFont="1" applyFill="1" applyBorder="1" applyAlignment="1" applyProtection="1">
      <alignment horizontal="left" wrapText="1"/>
      <protection locked="0"/>
    </xf>
    <xf numFmtId="166" fontId="19" fillId="3" borderId="9" xfId="0" applyNumberFormat="1" applyFont="1" applyFill="1" applyBorder="1" applyAlignment="1" applyProtection="1">
      <alignment horizontal="left" wrapText="1"/>
      <protection locked="0"/>
    </xf>
    <xf numFmtId="166" fontId="19" fillId="3" borderId="7" xfId="0" quotePrefix="1" applyNumberFormat="1" applyFont="1" applyFill="1" applyBorder="1" applyAlignment="1" applyProtection="1">
      <alignment horizontal="left" wrapText="1"/>
      <protection locked="0"/>
    </xf>
    <xf numFmtId="166" fontId="19" fillId="3" borderId="11" xfId="0" quotePrefix="1" applyNumberFormat="1" applyFont="1" applyFill="1" applyBorder="1" applyAlignment="1" applyProtection="1">
      <alignment horizontal="left" wrapText="1"/>
      <protection locked="0"/>
    </xf>
    <xf numFmtId="166" fontId="19" fillId="3" borderId="9" xfId="0" quotePrefix="1" applyNumberFormat="1" applyFont="1" applyFill="1" applyBorder="1" applyAlignment="1" applyProtection="1">
      <alignment horizontal="left" wrapText="1"/>
      <protection locked="0"/>
    </xf>
    <xf numFmtId="164" fontId="5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right" wrapText="1"/>
    </xf>
    <xf numFmtId="165" fontId="12" fillId="0" borderId="6" xfId="0" applyNumberFormat="1" applyFont="1" applyBorder="1" applyAlignment="1">
      <alignment horizontal="right" wrapText="1"/>
    </xf>
    <xf numFmtId="0" fontId="6" fillId="0" borderId="7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165" fontId="5" fillId="0" borderId="6" xfId="0" applyNumberFormat="1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</cellXfs>
  <cellStyles count="2">
    <cellStyle name="Normaallaad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opLeftCell="A94" zoomScaleNormal="100" workbookViewId="0">
      <selection activeCell="I4" sqref="I4:J4"/>
    </sheetView>
  </sheetViews>
  <sheetFormatPr defaultRowHeight="12.75" x14ac:dyDescent="0.2"/>
  <cols>
    <col min="1" max="1" width="12" customWidth="1"/>
    <col min="4" max="4" width="36.42578125" customWidth="1"/>
    <col min="5" max="5" width="12" customWidth="1"/>
    <col min="6" max="6" width="13" customWidth="1"/>
    <col min="7" max="7" width="13.5703125" customWidth="1"/>
    <col min="8" max="8" width="12.5703125" customWidth="1"/>
    <col min="9" max="9" width="11.5703125" customWidth="1"/>
    <col min="10" max="10" width="12.7109375" customWidth="1"/>
    <col min="11" max="11" width="0.7109375" customWidth="1"/>
  </cols>
  <sheetData>
    <row r="1" spans="1:10" ht="15.75" x14ac:dyDescent="0.25">
      <c r="A1" s="6"/>
      <c r="B1" s="6"/>
      <c r="C1" s="6"/>
      <c r="D1" s="6"/>
      <c r="E1" s="6"/>
      <c r="F1" s="6"/>
      <c r="G1" s="113"/>
      <c r="H1" s="114"/>
      <c r="I1" s="174" t="s">
        <v>177</v>
      </c>
      <c r="J1" s="174"/>
    </row>
    <row r="2" spans="1:10" ht="18" customHeight="1" x14ac:dyDescent="0.25">
      <c r="A2" s="6"/>
      <c r="B2" s="6"/>
      <c r="C2" s="6"/>
      <c r="D2" s="6"/>
      <c r="E2" s="6"/>
      <c r="F2" s="113"/>
      <c r="G2" s="146"/>
      <c r="H2" s="146"/>
      <c r="I2" s="172" t="s">
        <v>54</v>
      </c>
      <c r="J2" s="172"/>
    </row>
    <row r="3" spans="1:10" ht="15.75" x14ac:dyDescent="0.25">
      <c r="A3" s="6"/>
      <c r="B3" s="6"/>
      <c r="C3" s="6"/>
      <c r="D3" s="6"/>
      <c r="E3" s="6"/>
      <c r="F3" s="6"/>
      <c r="G3" s="115"/>
      <c r="H3" s="114"/>
      <c r="I3" s="173"/>
      <c r="J3" s="173"/>
    </row>
    <row r="4" spans="1:10" ht="14.25" customHeight="1" x14ac:dyDescent="0.25">
      <c r="A4" s="6"/>
      <c r="B4" s="6"/>
      <c r="C4" s="6"/>
      <c r="D4" s="6"/>
      <c r="E4" s="6"/>
      <c r="F4" s="6"/>
      <c r="G4" s="147"/>
      <c r="H4" s="147"/>
      <c r="I4" s="174" t="s">
        <v>178</v>
      </c>
      <c r="J4" s="174"/>
    </row>
    <row r="5" spans="1:10" ht="15" x14ac:dyDescent="0.25">
      <c r="A5" s="7" t="s">
        <v>174</v>
      </c>
      <c r="B5" s="6"/>
      <c r="C5" s="7"/>
      <c r="D5" s="7"/>
      <c r="E5" s="7"/>
      <c r="F5" s="6"/>
      <c r="G5" s="6"/>
      <c r="H5" s="14"/>
    </row>
    <row r="6" spans="1:10" ht="13.7" customHeight="1" x14ac:dyDescent="0.25">
      <c r="A6" s="75"/>
      <c r="B6" s="68"/>
      <c r="C6" s="69"/>
      <c r="D6" s="70"/>
      <c r="E6" s="157" t="s">
        <v>121</v>
      </c>
      <c r="F6" s="157" t="s">
        <v>122</v>
      </c>
      <c r="G6" s="157" t="s">
        <v>166</v>
      </c>
      <c r="H6" s="157" t="s">
        <v>123</v>
      </c>
      <c r="I6" s="157" t="s">
        <v>34</v>
      </c>
      <c r="J6" s="157" t="s">
        <v>160</v>
      </c>
    </row>
    <row r="7" spans="1:10" ht="66" customHeight="1" x14ac:dyDescent="0.25">
      <c r="A7" s="74"/>
      <c r="B7" s="71"/>
      <c r="C7" s="72"/>
      <c r="D7" s="73"/>
      <c r="E7" s="157"/>
      <c r="F7" s="157"/>
      <c r="G7" s="157"/>
      <c r="H7" s="157"/>
      <c r="I7" s="157"/>
      <c r="J7" s="157"/>
    </row>
    <row r="8" spans="1:10" ht="15" x14ac:dyDescent="0.25">
      <c r="A8" s="52"/>
      <c r="B8" s="53" t="s">
        <v>49</v>
      </c>
      <c r="C8" s="52"/>
      <c r="D8" s="52"/>
      <c r="E8" s="38">
        <f t="shared" ref="E8:J8" si="0">E9+E13+E34+E98</f>
        <v>45838.144</v>
      </c>
      <c r="F8" s="38">
        <f t="shared" si="0"/>
        <v>46242.354999999996</v>
      </c>
      <c r="G8" s="38">
        <f t="shared" si="0"/>
        <v>39306.163</v>
      </c>
      <c r="H8" s="38">
        <f t="shared" si="0"/>
        <v>44244.983000000007</v>
      </c>
      <c r="I8" s="38">
        <f t="shared" si="0"/>
        <v>-290.46199999999999</v>
      </c>
      <c r="J8" s="38">
        <f t="shared" si="0"/>
        <v>43954.521000000008</v>
      </c>
    </row>
    <row r="9" spans="1:10" ht="15" customHeight="1" x14ac:dyDescent="0.2">
      <c r="A9" s="53">
        <v>30</v>
      </c>
      <c r="B9" s="126" t="s">
        <v>0</v>
      </c>
      <c r="C9" s="126"/>
      <c r="D9" s="126"/>
      <c r="E9" s="38">
        <f t="shared" ref="E9:G9" si="1">SUM(E10:E12)</f>
        <v>22542.603999999999</v>
      </c>
      <c r="F9" s="38">
        <f t="shared" si="1"/>
        <v>22186.034</v>
      </c>
      <c r="G9" s="38">
        <f t="shared" si="1"/>
        <v>18536.694</v>
      </c>
      <c r="H9" s="89">
        <f t="shared" ref="H9:J9" si="2">SUM(H10:H12)</f>
        <v>22180.342000000001</v>
      </c>
      <c r="I9" s="89">
        <f t="shared" si="2"/>
        <v>0</v>
      </c>
      <c r="J9" s="89">
        <f t="shared" si="2"/>
        <v>22180.342000000001</v>
      </c>
    </row>
    <row r="10" spans="1:10" ht="15" x14ac:dyDescent="0.25">
      <c r="A10" s="52">
        <v>3000</v>
      </c>
      <c r="B10" s="52" t="s">
        <v>1</v>
      </c>
      <c r="C10" s="52"/>
      <c r="D10" s="52"/>
      <c r="E10" s="40">
        <v>22341.789000000001</v>
      </c>
      <c r="F10" s="40">
        <v>22000</v>
      </c>
      <c r="G10" s="40">
        <v>18340.358</v>
      </c>
      <c r="H10" s="56">
        <v>22000</v>
      </c>
      <c r="I10" s="110">
        <v>0</v>
      </c>
      <c r="J10" s="116">
        <f>SUM(H10:I10)</f>
        <v>22000</v>
      </c>
    </row>
    <row r="11" spans="1:10" ht="13.5" customHeight="1" x14ac:dyDescent="0.25">
      <c r="A11" s="52">
        <v>3030</v>
      </c>
      <c r="B11" s="127" t="s">
        <v>2</v>
      </c>
      <c r="C11" s="127"/>
      <c r="D11" s="127"/>
      <c r="E11" s="40">
        <v>191.01</v>
      </c>
      <c r="F11" s="40">
        <v>174.8</v>
      </c>
      <c r="G11" s="40">
        <v>186.35900000000001</v>
      </c>
      <c r="H11" s="56">
        <v>170.34200000000001</v>
      </c>
      <c r="I11" s="110">
        <v>0</v>
      </c>
      <c r="J11" s="116">
        <f t="shared" ref="J11:J17" si="3">SUM(H11:I11)</f>
        <v>170.34200000000001</v>
      </c>
    </row>
    <row r="12" spans="1:10" ht="14.45" customHeight="1" x14ac:dyDescent="0.25">
      <c r="A12" s="52">
        <v>3044</v>
      </c>
      <c r="B12" s="127" t="s">
        <v>3</v>
      </c>
      <c r="C12" s="127"/>
      <c r="D12" s="127"/>
      <c r="E12" s="40">
        <v>9.8049999999999997</v>
      </c>
      <c r="F12" s="40">
        <v>11.234</v>
      </c>
      <c r="G12" s="40">
        <v>9.9770000000000003</v>
      </c>
      <c r="H12" s="56">
        <v>10</v>
      </c>
      <c r="I12" s="110">
        <v>0</v>
      </c>
      <c r="J12" s="116">
        <f t="shared" si="3"/>
        <v>10</v>
      </c>
    </row>
    <row r="13" spans="1:10" ht="15" x14ac:dyDescent="0.25">
      <c r="A13" s="53">
        <v>32</v>
      </c>
      <c r="B13" s="53" t="s">
        <v>4</v>
      </c>
      <c r="C13" s="52"/>
      <c r="D13" s="52"/>
      <c r="E13" s="38">
        <f t="shared" ref="E13:J13" si="4">SUM(E14+E18+E29)</f>
        <v>3896.0699999999997</v>
      </c>
      <c r="F13" s="38">
        <f t="shared" si="4"/>
        <v>3994.9710000000005</v>
      </c>
      <c r="G13" s="38">
        <f t="shared" si="4"/>
        <v>3067.7820000000002</v>
      </c>
      <c r="H13" s="89">
        <f t="shared" si="4"/>
        <v>4228.0619999999999</v>
      </c>
      <c r="I13" s="89">
        <f t="shared" si="4"/>
        <v>0</v>
      </c>
      <c r="J13" s="89">
        <f t="shared" si="4"/>
        <v>4228.0619999999999</v>
      </c>
    </row>
    <row r="14" spans="1:10" ht="15" x14ac:dyDescent="0.25">
      <c r="A14" s="55">
        <v>320</v>
      </c>
      <c r="B14" s="128" t="s">
        <v>5</v>
      </c>
      <c r="C14" s="128"/>
      <c r="D14" s="128"/>
      <c r="E14" s="40">
        <f>SUM(E15:E17)</f>
        <v>6.6189999999999998</v>
      </c>
      <c r="F14" s="40">
        <f>SUM(F15:F17)</f>
        <v>6</v>
      </c>
      <c r="G14" s="40">
        <f>SUM(G15:G17)</f>
        <v>7.3390000000000004</v>
      </c>
      <c r="H14" s="40">
        <f>SUM(H15:H17)</f>
        <v>6</v>
      </c>
      <c r="I14" s="110">
        <v>0</v>
      </c>
      <c r="J14" s="116">
        <f t="shared" si="3"/>
        <v>6</v>
      </c>
    </row>
    <row r="15" spans="1:10" ht="15" customHeight="1" x14ac:dyDescent="0.25">
      <c r="A15" s="55">
        <v>320180</v>
      </c>
      <c r="B15" s="55" t="s">
        <v>7</v>
      </c>
      <c r="C15" s="52"/>
      <c r="D15" s="52"/>
      <c r="E15" s="40">
        <v>4</v>
      </c>
      <c r="F15" s="40">
        <v>4</v>
      </c>
      <c r="G15" s="40">
        <v>4.6050000000000004</v>
      </c>
      <c r="H15" s="56">
        <v>4</v>
      </c>
      <c r="I15" s="118">
        <v>0</v>
      </c>
      <c r="J15" s="116">
        <f t="shared" si="3"/>
        <v>4</v>
      </c>
    </row>
    <row r="16" spans="1:10" ht="15" x14ac:dyDescent="0.25">
      <c r="A16" s="55">
        <v>320320</v>
      </c>
      <c r="B16" s="55" t="s">
        <v>6</v>
      </c>
      <c r="C16" s="52"/>
      <c r="D16" s="52"/>
      <c r="E16" s="40">
        <v>0.80500000000000005</v>
      </c>
      <c r="F16" s="40">
        <v>1</v>
      </c>
      <c r="G16" s="40">
        <v>0.99</v>
      </c>
      <c r="H16" s="56">
        <v>1</v>
      </c>
      <c r="I16" s="110">
        <v>0</v>
      </c>
      <c r="J16" s="116">
        <f t="shared" si="3"/>
        <v>1</v>
      </c>
    </row>
    <row r="17" spans="1:10" ht="17.25" customHeight="1" x14ac:dyDescent="0.25">
      <c r="A17" s="55">
        <v>320999</v>
      </c>
      <c r="B17" s="129" t="s">
        <v>63</v>
      </c>
      <c r="C17" s="130"/>
      <c r="D17" s="131"/>
      <c r="E17" s="40">
        <v>1.8140000000000001</v>
      </c>
      <c r="F17" s="40">
        <v>1</v>
      </c>
      <c r="G17" s="40">
        <v>1.744</v>
      </c>
      <c r="H17" s="56">
        <v>1</v>
      </c>
      <c r="I17" s="110">
        <v>0</v>
      </c>
      <c r="J17" s="116">
        <f t="shared" si="3"/>
        <v>1</v>
      </c>
    </row>
    <row r="18" spans="1:10" ht="15" x14ac:dyDescent="0.25">
      <c r="A18" s="55">
        <v>322</v>
      </c>
      <c r="B18" s="55" t="s">
        <v>4</v>
      </c>
      <c r="C18" s="52"/>
      <c r="D18" s="52"/>
      <c r="E18" s="40">
        <f t="shared" ref="E18:J18" si="5">SUM(E19:E28)</f>
        <v>3743.6469999999995</v>
      </c>
      <c r="F18" s="40">
        <f t="shared" si="5"/>
        <v>3848.1810000000005</v>
      </c>
      <c r="G18" s="40">
        <f t="shared" si="5"/>
        <v>2971.0620000000004</v>
      </c>
      <c r="H18" s="56">
        <f t="shared" si="5"/>
        <v>4081.1719999999996</v>
      </c>
      <c r="I18" s="119">
        <f t="shared" si="5"/>
        <v>0</v>
      </c>
      <c r="J18" s="56">
        <f t="shared" si="5"/>
        <v>4081.1719999999996</v>
      </c>
    </row>
    <row r="19" spans="1:10" ht="15" x14ac:dyDescent="0.25">
      <c r="A19" s="55">
        <v>3220</v>
      </c>
      <c r="B19" s="55" t="s">
        <v>8</v>
      </c>
      <c r="C19" s="52"/>
      <c r="D19" s="52"/>
      <c r="E19" s="40">
        <v>1059.0029999999999</v>
      </c>
      <c r="F19" s="40">
        <v>1118.893</v>
      </c>
      <c r="G19" s="40">
        <v>706.89700000000005</v>
      </c>
      <c r="H19" s="56">
        <v>1138.2</v>
      </c>
      <c r="I19" s="110">
        <v>0</v>
      </c>
      <c r="J19" s="116">
        <f>SUM(H19:I19)</f>
        <v>1138.2</v>
      </c>
    </row>
    <row r="20" spans="1:10" ht="15" x14ac:dyDescent="0.25">
      <c r="A20" s="55">
        <v>3220</v>
      </c>
      <c r="B20" s="55" t="s">
        <v>19</v>
      </c>
      <c r="C20" s="52"/>
      <c r="D20" s="52"/>
      <c r="E20" s="40">
        <v>1510.258</v>
      </c>
      <c r="F20" s="40">
        <v>1606</v>
      </c>
      <c r="G20" s="40">
        <v>1369.296</v>
      </c>
      <c r="H20" s="90">
        <v>1500</v>
      </c>
      <c r="I20" s="110">
        <v>0</v>
      </c>
      <c r="J20" s="116">
        <f t="shared" ref="J20:J28" si="6">SUM(H20:I20)</f>
        <v>1500</v>
      </c>
    </row>
    <row r="21" spans="1:10" ht="15" x14ac:dyDescent="0.25">
      <c r="A21" s="55">
        <v>3220</v>
      </c>
      <c r="B21" s="55" t="s">
        <v>114</v>
      </c>
      <c r="C21" s="52"/>
      <c r="D21" s="52"/>
      <c r="E21" s="40">
        <v>54.603999999999999</v>
      </c>
      <c r="F21" s="40">
        <v>71</v>
      </c>
      <c r="G21" s="40">
        <v>59.418999999999997</v>
      </c>
      <c r="H21" s="90">
        <v>63</v>
      </c>
      <c r="I21" s="110">
        <v>0</v>
      </c>
      <c r="J21" s="116">
        <f t="shared" si="6"/>
        <v>63</v>
      </c>
    </row>
    <row r="22" spans="1:10" ht="30" customHeight="1" x14ac:dyDescent="0.25">
      <c r="A22" s="55">
        <v>3220</v>
      </c>
      <c r="B22" s="148" t="s">
        <v>112</v>
      </c>
      <c r="C22" s="149"/>
      <c r="D22" s="150"/>
      <c r="E22" s="40">
        <v>15.166</v>
      </c>
      <c r="F22" s="40">
        <v>37.1</v>
      </c>
      <c r="G22" s="40">
        <v>15.885999999999999</v>
      </c>
      <c r="H22" s="90">
        <v>39.200000000000003</v>
      </c>
      <c r="I22" s="110">
        <v>0</v>
      </c>
      <c r="J22" s="116">
        <f t="shared" si="6"/>
        <v>39.200000000000003</v>
      </c>
    </row>
    <row r="23" spans="1:10" ht="15" x14ac:dyDescent="0.25">
      <c r="A23" s="55">
        <v>3221</v>
      </c>
      <c r="B23" s="55" t="s">
        <v>9</v>
      </c>
      <c r="C23" s="52"/>
      <c r="D23" s="52"/>
      <c r="E23" s="40">
        <v>66.495000000000005</v>
      </c>
      <c r="F23" s="40">
        <v>86.8</v>
      </c>
      <c r="G23" s="40">
        <v>42.715000000000003</v>
      </c>
      <c r="H23" s="56">
        <v>78.5</v>
      </c>
      <c r="I23" s="110">
        <v>0</v>
      </c>
      <c r="J23" s="116">
        <f t="shared" si="6"/>
        <v>78.5</v>
      </c>
    </row>
    <row r="24" spans="1:10" ht="15" x14ac:dyDescent="0.25">
      <c r="A24" s="52">
        <v>3222</v>
      </c>
      <c r="B24" s="55" t="s">
        <v>20</v>
      </c>
      <c r="C24" s="52"/>
      <c r="D24" s="52"/>
      <c r="E24" s="40">
        <v>121.35899999999999</v>
      </c>
      <c r="F24" s="40">
        <v>106.3</v>
      </c>
      <c r="G24" s="40">
        <v>74.844999999999999</v>
      </c>
      <c r="H24" s="56">
        <v>146</v>
      </c>
      <c r="I24" s="110">
        <v>0</v>
      </c>
      <c r="J24" s="116">
        <f t="shared" si="6"/>
        <v>146</v>
      </c>
    </row>
    <row r="25" spans="1:10" ht="15" x14ac:dyDescent="0.25">
      <c r="A25" s="52">
        <v>3224</v>
      </c>
      <c r="B25" s="55" t="s">
        <v>10</v>
      </c>
      <c r="C25" s="52"/>
      <c r="D25" s="52"/>
      <c r="E25" s="40">
        <v>711.43899999999996</v>
      </c>
      <c r="F25" s="40">
        <v>704.42399999999998</v>
      </c>
      <c r="G25" s="40">
        <v>596.322</v>
      </c>
      <c r="H25" s="56">
        <v>709.23599999999999</v>
      </c>
      <c r="I25" s="110">
        <v>0</v>
      </c>
      <c r="J25" s="116">
        <f t="shared" si="6"/>
        <v>709.23599999999999</v>
      </c>
    </row>
    <row r="26" spans="1:10" ht="15" x14ac:dyDescent="0.25">
      <c r="A26" s="52">
        <v>3224</v>
      </c>
      <c r="B26" s="55" t="s">
        <v>147</v>
      </c>
      <c r="C26" s="52"/>
      <c r="D26" s="52"/>
      <c r="E26" s="40">
        <v>153.81399999999999</v>
      </c>
      <c r="F26" s="40">
        <v>0</v>
      </c>
      <c r="G26" s="40">
        <v>0</v>
      </c>
      <c r="H26" s="56">
        <v>0</v>
      </c>
      <c r="I26" s="110">
        <v>0</v>
      </c>
      <c r="J26" s="116">
        <f t="shared" si="6"/>
        <v>0</v>
      </c>
    </row>
    <row r="27" spans="1:10" ht="29.45" customHeight="1" x14ac:dyDescent="0.25">
      <c r="A27" s="52">
        <v>3224</v>
      </c>
      <c r="B27" s="125" t="s">
        <v>146</v>
      </c>
      <c r="C27" s="125"/>
      <c r="D27" s="125"/>
      <c r="E27" s="40">
        <v>0</v>
      </c>
      <c r="F27" s="40">
        <v>67</v>
      </c>
      <c r="G27" s="40">
        <v>66.837999999999994</v>
      </c>
      <c r="H27" s="56">
        <v>356.37200000000001</v>
      </c>
      <c r="I27" s="110">
        <v>0</v>
      </c>
      <c r="J27" s="116">
        <f t="shared" si="6"/>
        <v>356.37200000000001</v>
      </c>
    </row>
    <row r="28" spans="1:10" ht="26.45" customHeight="1" x14ac:dyDescent="0.25">
      <c r="A28" s="52">
        <v>3224</v>
      </c>
      <c r="B28" s="148" t="s">
        <v>148</v>
      </c>
      <c r="C28" s="149"/>
      <c r="D28" s="150"/>
      <c r="E28" s="40">
        <v>51.509</v>
      </c>
      <c r="F28" s="40">
        <v>50.664000000000001</v>
      </c>
      <c r="G28" s="40">
        <v>38.844000000000001</v>
      </c>
      <c r="H28" s="56">
        <v>50.664000000000001</v>
      </c>
      <c r="I28" s="110">
        <v>0</v>
      </c>
      <c r="J28" s="116">
        <f t="shared" si="6"/>
        <v>50.664000000000001</v>
      </c>
    </row>
    <row r="29" spans="1:10" ht="15" x14ac:dyDescent="0.25">
      <c r="A29" s="55">
        <v>323</v>
      </c>
      <c r="B29" s="55" t="s">
        <v>11</v>
      </c>
      <c r="C29" s="52"/>
      <c r="D29" s="52"/>
      <c r="E29" s="40">
        <f t="shared" ref="E29:G29" si="7">E30+E31+E32+E33</f>
        <v>145.80400000000003</v>
      </c>
      <c r="F29" s="40">
        <f t="shared" si="7"/>
        <v>140.79000000000002</v>
      </c>
      <c r="G29" s="40">
        <f t="shared" si="7"/>
        <v>89.381</v>
      </c>
      <c r="H29" s="56">
        <f t="shared" ref="H29:J29" si="8">H30+H31+H32+H33</f>
        <v>140.89000000000001</v>
      </c>
      <c r="I29" s="56">
        <f t="shared" si="8"/>
        <v>0</v>
      </c>
      <c r="J29" s="56">
        <f t="shared" si="8"/>
        <v>140.89000000000001</v>
      </c>
    </row>
    <row r="30" spans="1:10" ht="15" x14ac:dyDescent="0.25">
      <c r="A30" s="55">
        <v>3233</v>
      </c>
      <c r="B30" s="55" t="s">
        <v>32</v>
      </c>
      <c r="C30" s="52"/>
      <c r="D30" s="52"/>
      <c r="E30" s="40">
        <v>73.204999999999998</v>
      </c>
      <c r="F30" s="40">
        <v>69.290000000000006</v>
      </c>
      <c r="G30" s="40">
        <v>41.915999999999997</v>
      </c>
      <c r="H30" s="56">
        <v>80.290000000000006</v>
      </c>
      <c r="I30" s="110">
        <v>0</v>
      </c>
      <c r="J30" s="116">
        <f>SUM(H30:I30)</f>
        <v>80.290000000000006</v>
      </c>
    </row>
    <row r="31" spans="1:10" ht="15" x14ac:dyDescent="0.25">
      <c r="A31" s="55">
        <v>3233</v>
      </c>
      <c r="B31" s="55" t="s">
        <v>33</v>
      </c>
      <c r="C31" s="52"/>
      <c r="D31" s="52"/>
      <c r="E31" s="40">
        <v>66.856999999999999</v>
      </c>
      <c r="F31" s="40">
        <v>70</v>
      </c>
      <c r="G31" s="40">
        <v>45.966000000000001</v>
      </c>
      <c r="H31" s="56">
        <v>60.1</v>
      </c>
      <c r="I31" s="110">
        <v>0</v>
      </c>
      <c r="J31" s="116">
        <f t="shared" ref="J31:J33" si="9">SUM(H31:I31)</f>
        <v>60.1</v>
      </c>
    </row>
    <row r="32" spans="1:10" ht="15" x14ac:dyDescent="0.25">
      <c r="A32" s="55">
        <v>3237</v>
      </c>
      <c r="B32" s="55" t="s">
        <v>80</v>
      </c>
      <c r="C32" s="52"/>
      <c r="D32" s="52"/>
      <c r="E32" s="40">
        <v>0.66200000000000003</v>
      </c>
      <c r="F32" s="40">
        <v>0.5</v>
      </c>
      <c r="G32" s="40">
        <v>0.70099999999999996</v>
      </c>
      <c r="H32" s="56">
        <v>0.5</v>
      </c>
      <c r="I32" s="110">
        <v>0</v>
      </c>
      <c r="J32" s="116">
        <f t="shared" si="9"/>
        <v>0.5</v>
      </c>
    </row>
    <row r="33" spans="1:11" ht="15" x14ac:dyDescent="0.25">
      <c r="A33" s="55">
        <v>3238</v>
      </c>
      <c r="B33" s="55" t="s">
        <v>51</v>
      </c>
      <c r="C33" s="52"/>
      <c r="D33" s="52"/>
      <c r="E33" s="40">
        <v>5.08</v>
      </c>
      <c r="F33" s="40">
        <v>1</v>
      </c>
      <c r="G33" s="40">
        <v>0.79800000000000004</v>
      </c>
      <c r="H33" s="56">
        <v>0</v>
      </c>
      <c r="I33" s="120">
        <v>0</v>
      </c>
      <c r="J33" s="116">
        <f t="shared" si="9"/>
        <v>0</v>
      </c>
    </row>
    <row r="34" spans="1:11" ht="16.5" customHeight="1" x14ac:dyDescent="0.2">
      <c r="A34" s="53">
        <v>35</v>
      </c>
      <c r="B34" s="160" t="s">
        <v>138</v>
      </c>
      <c r="C34" s="161"/>
      <c r="D34" s="162"/>
      <c r="E34" s="38">
        <f t="shared" ref="E34:J34" si="10">SUM(E35+E63)</f>
        <v>19348.333999999999</v>
      </c>
      <c r="F34" s="38">
        <f t="shared" si="10"/>
        <v>19625.049999999996</v>
      </c>
      <c r="G34" s="38">
        <f t="shared" si="10"/>
        <v>17427.584999999999</v>
      </c>
      <c r="H34" s="38">
        <f t="shared" si="10"/>
        <v>17431.579000000002</v>
      </c>
      <c r="I34" s="38">
        <f t="shared" si="10"/>
        <v>-290.46199999999999</v>
      </c>
      <c r="J34" s="38">
        <f t="shared" si="10"/>
        <v>17141.117000000002</v>
      </c>
    </row>
    <row r="35" spans="1:11" ht="14.25" x14ac:dyDescent="0.2">
      <c r="A35" s="53">
        <v>352</v>
      </c>
      <c r="B35" s="53" t="s">
        <v>36</v>
      </c>
      <c r="C35" s="53"/>
      <c r="D35" s="53"/>
      <c r="E35" s="38">
        <f t="shared" ref="E35:J35" si="11">SUM(E36+E51)</f>
        <v>18534.867999999999</v>
      </c>
      <c r="F35" s="38">
        <f t="shared" si="11"/>
        <v>18546.499999999996</v>
      </c>
      <c r="G35" s="38">
        <f t="shared" si="11"/>
        <v>16866.714</v>
      </c>
      <c r="H35" s="38">
        <f t="shared" si="11"/>
        <v>16370.465</v>
      </c>
      <c r="I35" s="38">
        <f t="shared" si="11"/>
        <v>-456.87099999999998</v>
      </c>
      <c r="J35" s="38">
        <f t="shared" si="11"/>
        <v>15913.594000000003</v>
      </c>
    </row>
    <row r="36" spans="1:11" ht="16.5" customHeight="1" x14ac:dyDescent="0.25">
      <c r="A36" s="52">
        <v>3520</v>
      </c>
      <c r="B36" s="128" t="s">
        <v>43</v>
      </c>
      <c r="C36" s="128"/>
      <c r="D36" s="128"/>
      <c r="E36" s="56">
        <f t="shared" ref="E36:G36" si="12">SUM(E37+E38)</f>
        <v>17964.970999999998</v>
      </c>
      <c r="F36" s="40">
        <f t="shared" si="12"/>
        <v>17783.042999999998</v>
      </c>
      <c r="G36" s="40">
        <f t="shared" si="12"/>
        <v>16103.257</v>
      </c>
      <c r="H36" s="56">
        <f t="shared" ref="H36:J36" si="13">SUM(H37+H38)</f>
        <v>16370.465</v>
      </c>
      <c r="I36" s="56">
        <f t="shared" si="13"/>
        <v>-477.08199999999999</v>
      </c>
      <c r="J36" s="56">
        <f t="shared" si="13"/>
        <v>15893.383000000003</v>
      </c>
    </row>
    <row r="37" spans="1:11" ht="14.25" customHeight="1" x14ac:dyDescent="0.25">
      <c r="A37" s="52">
        <v>352000</v>
      </c>
      <c r="B37" s="128" t="s">
        <v>12</v>
      </c>
      <c r="C37" s="128"/>
      <c r="D37" s="128"/>
      <c r="E37" s="40">
        <v>6765.3140000000003</v>
      </c>
      <c r="F37" s="40">
        <v>6206.424</v>
      </c>
      <c r="G37" s="40">
        <v>5378.9009999999998</v>
      </c>
      <c r="H37" s="90">
        <v>6119.3990000000003</v>
      </c>
      <c r="I37" s="96">
        <v>-310.00299999999999</v>
      </c>
      <c r="J37" s="116">
        <f>SUM(H37:I37)</f>
        <v>5809.3960000000006</v>
      </c>
    </row>
    <row r="38" spans="1:11" ht="16.5" customHeight="1" x14ac:dyDescent="0.25">
      <c r="A38" s="52">
        <v>352001</v>
      </c>
      <c r="B38" s="128" t="s">
        <v>47</v>
      </c>
      <c r="C38" s="128"/>
      <c r="D38" s="128"/>
      <c r="E38" s="40">
        <f t="shared" ref="E38:J38" si="14">SUM(E39:E50)</f>
        <v>11199.656999999999</v>
      </c>
      <c r="F38" s="40">
        <f t="shared" si="14"/>
        <v>11576.618999999999</v>
      </c>
      <c r="G38" s="40">
        <f t="shared" si="14"/>
        <v>10724.356</v>
      </c>
      <c r="H38" s="40">
        <f t="shared" si="14"/>
        <v>10251.065999999999</v>
      </c>
      <c r="I38" s="40">
        <f t="shared" si="14"/>
        <v>-167.07900000000001</v>
      </c>
      <c r="J38" s="40">
        <f t="shared" si="14"/>
        <v>10083.987000000003</v>
      </c>
    </row>
    <row r="39" spans="1:11" ht="16.5" customHeight="1" x14ac:dyDescent="0.25">
      <c r="A39" s="52"/>
      <c r="B39" s="132" t="s">
        <v>129</v>
      </c>
      <c r="C39" s="132"/>
      <c r="D39" s="132"/>
      <c r="E39" s="40">
        <v>0</v>
      </c>
      <c r="F39" s="40">
        <v>654.447</v>
      </c>
      <c r="G39" s="40">
        <v>654.447</v>
      </c>
      <c r="H39" s="56">
        <v>0</v>
      </c>
      <c r="I39" s="116">
        <v>0</v>
      </c>
      <c r="J39" s="116">
        <f>SUM(H39:I39)</f>
        <v>0</v>
      </c>
    </row>
    <row r="40" spans="1:11" ht="15" customHeight="1" x14ac:dyDescent="0.25">
      <c r="A40" s="52"/>
      <c r="B40" s="132" t="s">
        <v>130</v>
      </c>
      <c r="C40" s="132"/>
      <c r="D40" s="132"/>
      <c r="E40" s="40">
        <v>6256.7809999999999</v>
      </c>
      <c r="F40" s="40">
        <v>5604.9920000000002</v>
      </c>
      <c r="G40" s="40">
        <v>4852.3090000000002</v>
      </c>
      <c r="H40" s="56">
        <v>5604.9920000000002</v>
      </c>
      <c r="I40" s="96">
        <v>-80.254000000000005</v>
      </c>
      <c r="J40" s="116">
        <f t="shared" ref="J40:J50" si="15">SUM(H40:I40)</f>
        <v>5524.7380000000003</v>
      </c>
      <c r="K40" s="2">
        <f>SUM(J40:J42)</f>
        <v>6307.7519999999995</v>
      </c>
    </row>
    <row r="41" spans="1:11" ht="15" x14ac:dyDescent="0.25">
      <c r="A41" s="52"/>
      <c r="B41" s="58" t="s">
        <v>78</v>
      </c>
      <c r="C41" s="58"/>
      <c r="D41" s="58"/>
      <c r="E41" s="40">
        <v>548.97500000000002</v>
      </c>
      <c r="F41" s="40">
        <v>466.375</v>
      </c>
      <c r="G41" s="40">
        <v>407.363</v>
      </c>
      <c r="H41" s="56">
        <v>466.375</v>
      </c>
      <c r="I41" s="96">
        <v>-8.2249999999999996</v>
      </c>
      <c r="J41" s="116">
        <f t="shared" si="15"/>
        <v>458.15</v>
      </c>
    </row>
    <row r="42" spans="1:11" ht="15" x14ac:dyDescent="0.25">
      <c r="A42" s="52"/>
      <c r="B42" s="58" t="s">
        <v>79</v>
      </c>
      <c r="C42" s="58"/>
      <c r="D42" s="58"/>
      <c r="E42" s="40">
        <v>259.56799999999998</v>
      </c>
      <c r="F42" s="40">
        <v>320.601</v>
      </c>
      <c r="G42" s="40">
        <v>280.03300000000002</v>
      </c>
      <c r="H42" s="56">
        <v>320.601</v>
      </c>
      <c r="I42" s="96">
        <v>4.2629999999999999</v>
      </c>
      <c r="J42" s="116">
        <f t="shared" si="15"/>
        <v>324.86399999999998</v>
      </c>
    </row>
    <row r="43" spans="1:11" ht="15" x14ac:dyDescent="0.25">
      <c r="A43" s="52"/>
      <c r="B43" s="58" t="s">
        <v>57</v>
      </c>
      <c r="C43" s="58"/>
      <c r="D43" s="58"/>
      <c r="E43" s="40">
        <v>952.45899999999995</v>
      </c>
      <c r="F43" s="40">
        <v>943.75599999999997</v>
      </c>
      <c r="G43" s="40">
        <v>943.75599999999997</v>
      </c>
      <c r="H43" s="56">
        <v>943.75599999999997</v>
      </c>
      <c r="I43" s="110">
        <v>0</v>
      </c>
      <c r="J43" s="116">
        <f t="shared" si="15"/>
        <v>943.75599999999997</v>
      </c>
    </row>
    <row r="44" spans="1:11" ht="15" x14ac:dyDescent="0.25">
      <c r="A44" s="52"/>
      <c r="B44" s="58" t="s">
        <v>58</v>
      </c>
      <c r="C44" s="58"/>
      <c r="D44" s="58"/>
      <c r="E44" s="40">
        <v>346.459</v>
      </c>
      <c r="F44" s="40">
        <v>348.09199999999998</v>
      </c>
      <c r="G44" s="40">
        <v>348.09199999999998</v>
      </c>
      <c r="H44" s="56">
        <v>348.09199999999998</v>
      </c>
      <c r="I44" s="96">
        <v>5.218</v>
      </c>
      <c r="J44" s="116">
        <f t="shared" si="15"/>
        <v>353.31</v>
      </c>
    </row>
    <row r="45" spans="1:11" ht="15" x14ac:dyDescent="0.25">
      <c r="A45" s="52"/>
      <c r="B45" s="58" t="s">
        <v>13</v>
      </c>
      <c r="C45" s="58"/>
      <c r="D45" s="58"/>
      <c r="E45" s="40">
        <v>911.88499999999999</v>
      </c>
      <c r="F45" s="40">
        <v>712.97900000000004</v>
      </c>
      <c r="G45" s="40">
        <v>712.97900000000004</v>
      </c>
      <c r="H45" s="56">
        <v>712.97900000000004</v>
      </c>
      <c r="I45" s="96">
        <v>65.744</v>
      </c>
      <c r="J45" s="116">
        <f t="shared" si="15"/>
        <v>778.72300000000007</v>
      </c>
    </row>
    <row r="46" spans="1:11" ht="15" x14ac:dyDescent="0.25">
      <c r="A46" s="52"/>
      <c r="B46" s="58" t="s">
        <v>59</v>
      </c>
      <c r="C46" s="58"/>
      <c r="D46" s="58"/>
      <c r="E46" s="40">
        <v>56.853000000000002</v>
      </c>
      <c r="F46" s="40">
        <v>67.685000000000002</v>
      </c>
      <c r="G46" s="40">
        <v>67.685000000000002</v>
      </c>
      <c r="H46" s="56">
        <v>67.685000000000002</v>
      </c>
      <c r="I46" s="96">
        <v>-11.478</v>
      </c>
      <c r="J46" s="116">
        <f t="shared" si="15"/>
        <v>56.207000000000001</v>
      </c>
    </row>
    <row r="47" spans="1:11" ht="14.1" customHeight="1" x14ac:dyDescent="0.25">
      <c r="A47" s="52"/>
      <c r="B47" s="122" t="s">
        <v>62</v>
      </c>
      <c r="C47" s="123"/>
      <c r="D47" s="124"/>
      <c r="E47" s="40">
        <v>125.05500000000001</v>
      </c>
      <c r="F47" s="40">
        <v>118.649</v>
      </c>
      <c r="G47" s="40">
        <v>118.649</v>
      </c>
      <c r="H47" s="56">
        <v>118.649</v>
      </c>
      <c r="I47" s="96">
        <v>6.3970000000000002</v>
      </c>
      <c r="J47" s="116">
        <f t="shared" si="15"/>
        <v>125.04600000000001</v>
      </c>
    </row>
    <row r="48" spans="1:11" ht="15" x14ac:dyDescent="0.25">
      <c r="A48" s="52"/>
      <c r="B48" s="58" t="s">
        <v>64</v>
      </c>
      <c r="C48" s="58"/>
      <c r="D48" s="58"/>
      <c r="E48" s="40">
        <v>1201.105</v>
      </c>
      <c r="F48" s="40">
        <v>1247.6590000000001</v>
      </c>
      <c r="G48" s="40">
        <v>1247.6590000000001</v>
      </c>
      <c r="H48" s="56">
        <v>1128.498</v>
      </c>
      <c r="I48" s="96">
        <v>-148.739</v>
      </c>
      <c r="J48" s="116">
        <f t="shared" si="15"/>
        <v>979.75900000000001</v>
      </c>
    </row>
    <row r="49" spans="1:10" ht="15" x14ac:dyDescent="0.25">
      <c r="A49" s="52"/>
      <c r="B49" s="58" t="s">
        <v>82</v>
      </c>
      <c r="C49" s="58"/>
      <c r="D49" s="58"/>
      <c r="E49" s="40">
        <v>4.2999999999999997E-2</v>
      </c>
      <c r="F49" s="40">
        <v>0.13300000000000001</v>
      </c>
      <c r="G49" s="40">
        <v>0.13300000000000001</v>
      </c>
      <c r="H49" s="56">
        <v>0.13300000000000001</v>
      </c>
      <c r="I49" s="96">
        <v>-5.0000000000000001E-3</v>
      </c>
      <c r="J49" s="116">
        <f t="shared" si="15"/>
        <v>0.128</v>
      </c>
    </row>
    <row r="50" spans="1:10" ht="15" x14ac:dyDescent="0.25">
      <c r="A50" s="52"/>
      <c r="B50" s="58" t="s">
        <v>50</v>
      </c>
      <c r="C50" s="58"/>
      <c r="D50" s="58"/>
      <c r="E50" s="40">
        <v>540.47400000000005</v>
      </c>
      <c r="F50" s="40">
        <v>1091.251</v>
      </c>
      <c r="G50" s="40">
        <v>1091.251</v>
      </c>
      <c r="H50" s="56">
        <v>539.30600000000004</v>
      </c>
      <c r="I50" s="110">
        <v>0</v>
      </c>
      <c r="J50" s="116">
        <f t="shared" si="15"/>
        <v>539.30600000000004</v>
      </c>
    </row>
    <row r="51" spans="1:10" ht="14.25" x14ac:dyDescent="0.2">
      <c r="A51" s="101">
        <v>3521</v>
      </c>
      <c r="B51" s="53" t="s">
        <v>136</v>
      </c>
      <c r="C51" s="53"/>
      <c r="D51" s="53"/>
      <c r="E51" s="38">
        <f t="shared" ref="E51:J51" si="16">SUM(E52:E62)</f>
        <v>569.89700000000005</v>
      </c>
      <c r="F51" s="38">
        <f t="shared" si="16"/>
        <v>763.45699999999999</v>
      </c>
      <c r="G51" s="38">
        <f t="shared" si="16"/>
        <v>763.45699999999999</v>
      </c>
      <c r="H51" s="38">
        <f t="shared" si="16"/>
        <v>0</v>
      </c>
      <c r="I51" s="38">
        <f t="shared" si="16"/>
        <v>20.210999999999999</v>
      </c>
      <c r="J51" s="38">
        <f t="shared" si="16"/>
        <v>20.210999999999999</v>
      </c>
    </row>
    <row r="52" spans="1:10" ht="31.5" customHeight="1" x14ac:dyDescent="0.25">
      <c r="A52" s="121"/>
      <c r="B52" s="151" t="s">
        <v>149</v>
      </c>
      <c r="C52" s="152"/>
      <c r="D52" s="153"/>
      <c r="E52" s="107">
        <v>17.829000000000001</v>
      </c>
      <c r="F52" s="96">
        <v>179.79900000000001</v>
      </c>
      <c r="G52" s="96">
        <v>179.79900000000001</v>
      </c>
      <c r="H52" s="110">
        <v>0</v>
      </c>
      <c r="I52" s="96">
        <v>20.210999999999999</v>
      </c>
      <c r="J52" s="110">
        <f>SUM(H52:I52)</f>
        <v>20.210999999999999</v>
      </c>
    </row>
    <row r="53" spans="1:10" ht="32.450000000000003" customHeight="1" x14ac:dyDescent="0.25">
      <c r="A53" s="121"/>
      <c r="B53" s="154" t="s">
        <v>150</v>
      </c>
      <c r="C53" s="155"/>
      <c r="D53" s="156"/>
      <c r="E53" s="40">
        <v>0</v>
      </c>
      <c r="F53" s="40">
        <v>137.67699999999999</v>
      </c>
      <c r="G53" s="40">
        <v>137.67699999999999</v>
      </c>
      <c r="H53" s="56">
        <v>0</v>
      </c>
      <c r="I53" s="110">
        <v>0</v>
      </c>
      <c r="J53" s="110">
        <f t="shared" ref="J53:J62" si="17">SUM(H53:I53)</f>
        <v>0</v>
      </c>
    </row>
    <row r="54" spans="1:10" ht="32.450000000000003" customHeight="1" x14ac:dyDescent="0.25">
      <c r="A54" s="121"/>
      <c r="B54" s="154" t="s">
        <v>162</v>
      </c>
      <c r="C54" s="155"/>
      <c r="D54" s="156"/>
      <c r="E54" s="40">
        <v>0</v>
      </c>
      <c r="F54" s="40">
        <v>47.146000000000001</v>
      </c>
      <c r="G54" s="40">
        <v>47.146000000000001</v>
      </c>
      <c r="H54" s="56">
        <v>0</v>
      </c>
      <c r="I54" s="110">
        <v>0</v>
      </c>
      <c r="J54" s="110">
        <v>0</v>
      </c>
    </row>
    <row r="55" spans="1:10" ht="30" customHeight="1" x14ac:dyDescent="0.25">
      <c r="A55" s="121"/>
      <c r="B55" s="154" t="s">
        <v>156</v>
      </c>
      <c r="C55" s="155"/>
      <c r="D55" s="156"/>
      <c r="E55" s="56">
        <v>180.10400000000001</v>
      </c>
      <c r="F55" s="40">
        <v>0</v>
      </c>
      <c r="G55" s="40">
        <v>0</v>
      </c>
      <c r="H55" s="56">
        <v>0</v>
      </c>
      <c r="I55" s="110">
        <v>0</v>
      </c>
      <c r="J55" s="110">
        <f t="shared" si="17"/>
        <v>0</v>
      </c>
    </row>
    <row r="56" spans="1:10" ht="29.45" customHeight="1" x14ac:dyDescent="0.25">
      <c r="A56" s="121"/>
      <c r="B56" s="151" t="s">
        <v>151</v>
      </c>
      <c r="C56" s="152"/>
      <c r="D56" s="153"/>
      <c r="E56" s="56">
        <v>145.244</v>
      </c>
      <c r="F56" s="40">
        <v>204.352</v>
      </c>
      <c r="G56" s="40">
        <v>204.352</v>
      </c>
      <c r="H56" s="56">
        <v>0</v>
      </c>
      <c r="I56" s="110">
        <v>0</v>
      </c>
      <c r="J56" s="110">
        <f t="shared" si="17"/>
        <v>0</v>
      </c>
    </row>
    <row r="57" spans="1:10" ht="26.1" customHeight="1" x14ac:dyDescent="0.25">
      <c r="A57" s="121"/>
      <c r="B57" s="151" t="s">
        <v>152</v>
      </c>
      <c r="C57" s="152"/>
      <c r="D57" s="153"/>
      <c r="E57" s="56">
        <v>147.87299999999999</v>
      </c>
      <c r="F57" s="40">
        <v>160.88</v>
      </c>
      <c r="G57" s="40">
        <v>160.88</v>
      </c>
      <c r="H57" s="56">
        <v>0</v>
      </c>
      <c r="I57" s="110">
        <v>0</v>
      </c>
      <c r="J57" s="110">
        <f t="shared" si="17"/>
        <v>0</v>
      </c>
    </row>
    <row r="58" spans="1:10" ht="31.5" customHeight="1" x14ac:dyDescent="0.25">
      <c r="A58" s="102"/>
      <c r="B58" s="151" t="s">
        <v>153</v>
      </c>
      <c r="C58" s="152"/>
      <c r="D58" s="153"/>
      <c r="E58" s="56">
        <v>10.699</v>
      </c>
      <c r="F58" s="40">
        <v>10.103</v>
      </c>
      <c r="G58" s="40">
        <v>10.103</v>
      </c>
      <c r="H58" s="56">
        <v>0</v>
      </c>
      <c r="I58" s="110">
        <v>0</v>
      </c>
      <c r="J58" s="110">
        <f t="shared" si="17"/>
        <v>0</v>
      </c>
    </row>
    <row r="59" spans="1:10" ht="16.5" customHeight="1" x14ac:dyDescent="0.25">
      <c r="A59" s="105"/>
      <c r="B59" s="60" t="s">
        <v>139</v>
      </c>
      <c r="C59" s="52"/>
      <c r="D59" s="63"/>
      <c r="E59" s="56">
        <v>1.49</v>
      </c>
      <c r="F59" s="40">
        <v>0</v>
      </c>
      <c r="G59" s="40">
        <v>0</v>
      </c>
      <c r="H59" s="56">
        <v>0</v>
      </c>
      <c r="I59" s="120">
        <v>0</v>
      </c>
      <c r="J59" s="110">
        <f t="shared" si="17"/>
        <v>0</v>
      </c>
    </row>
    <row r="60" spans="1:10" ht="27" customHeight="1" x14ac:dyDescent="0.25">
      <c r="A60" s="103"/>
      <c r="B60" s="129" t="s">
        <v>140</v>
      </c>
      <c r="C60" s="130"/>
      <c r="D60" s="131"/>
      <c r="E60" s="56">
        <v>60</v>
      </c>
      <c r="F60" s="40">
        <v>15</v>
      </c>
      <c r="G60" s="40">
        <v>15</v>
      </c>
      <c r="H60" s="56">
        <v>0</v>
      </c>
      <c r="I60" s="110">
        <v>0</v>
      </c>
      <c r="J60" s="110">
        <f t="shared" si="17"/>
        <v>0</v>
      </c>
    </row>
    <row r="61" spans="1:10" ht="29.25" customHeight="1" x14ac:dyDescent="0.25">
      <c r="A61" s="104"/>
      <c r="B61" s="129" t="s">
        <v>128</v>
      </c>
      <c r="C61" s="130"/>
      <c r="D61" s="131"/>
      <c r="E61" s="40">
        <v>0</v>
      </c>
      <c r="F61" s="40">
        <v>5</v>
      </c>
      <c r="G61" s="40">
        <v>5</v>
      </c>
      <c r="H61" s="56">
        <v>0</v>
      </c>
      <c r="I61" s="110">
        <v>0</v>
      </c>
      <c r="J61" s="110">
        <f t="shared" si="17"/>
        <v>0</v>
      </c>
    </row>
    <row r="62" spans="1:10" ht="18.75" customHeight="1" x14ac:dyDescent="0.25">
      <c r="A62" s="104"/>
      <c r="B62" s="111" t="s">
        <v>65</v>
      </c>
      <c r="C62" s="111"/>
      <c r="D62" s="112"/>
      <c r="E62" s="108">
        <v>6.6580000000000004</v>
      </c>
      <c r="F62" s="109">
        <v>3.5</v>
      </c>
      <c r="G62" s="109">
        <v>3.5</v>
      </c>
      <c r="H62" s="56">
        <v>0</v>
      </c>
      <c r="I62" s="110">
        <v>0</v>
      </c>
      <c r="J62" s="110">
        <f t="shared" si="17"/>
        <v>0</v>
      </c>
    </row>
    <row r="63" spans="1:10" ht="14.1" customHeight="1" x14ac:dyDescent="0.2">
      <c r="A63" s="53">
        <v>350</v>
      </c>
      <c r="B63" s="53" t="s">
        <v>137</v>
      </c>
      <c r="C63" s="53"/>
      <c r="D63" s="53"/>
      <c r="E63" s="38">
        <f t="shared" ref="E63:J63" si="18">SUM(E64+E65+E66+E67+E68+E69+E94+E95+E96+E97)</f>
        <v>813.46600000000012</v>
      </c>
      <c r="F63" s="38">
        <f t="shared" si="18"/>
        <v>1078.55</v>
      </c>
      <c r="G63" s="38">
        <f t="shared" si="18"/>
        <v>560.87099999999987</v>
      </c>
      <c r="H63" s="38">
        <f t="shared" si="18"/>
        <v>1061.114</v>
      </c>
      <c r="I63" s="38">
        <f t="shared" si="18"/>
        <v>166.40899999999999</v>
      </c>
      <c r="J63" s="38">
        <f t="shared" si="18"/>
        <v>1227.5230000000001</v>
      </c>
    </row>
    <row r="64" spans="1:10" ht="27.95" customHeight="1" x14ac:dyDescent="0.25">
      <c r="A64" s="59"/>
      <c r="B64" s="127" t="s">
        <v>61</v>
      </c>
      <c r="C64" s="127"/>
      <c r="D64" s="127"/>
      <c r="E64" s="40">
        <v>44.499000000000002</v>
      </c>
      <c r="F64" s="40">
        <v>53.070999999999998</v>
      </c>
      <c r="G64" s="40">
        <v>53.070999999999998</v>
      </c>
      <c r="H64" s="56">
        <v>0</v>
      </c>
      <c r="I64" s="116">
        <v>0</v>
      </c>
      <c r="J64" s="116">
        <f>SUM(H64:I64)</f>
        <v>0</v>
      </c>
    </row>
    <row r="65" spans="1:10" ht="27.95" customHeight="1" x14ac:dyDescent="0.25">
      <c r="A65" s="59"/>
      <c r="B65" s="127" t="s">
        <v>135</v>
      </c>
      <c r="C65" s="127"/>
      <c r="D65" s="127"/>
      <c r="E65" s="40">
        <v>0</v>
      </c>
      <c r="F65" s="40">
        <v>9.0440000000000005</v>
      </c>
      <c r="G65" s="40">
        <v>0</v>
      </c>
      <c r="H65" s="56">
        <v>63.503</v>
      </c>
      <c r="I65" s="110">
        <v>0</v>
      </c>
      <c r="J65" s="116">
        <f t="shared" ref="J65:J68" si="19">SUM(H65:I65)</f>
        <v>63.503</v>
      </c>
    </row>
    <row r="66" spans="1:10" ht="30.6" customHeight="1" x14ac:dyDescent="0.25">
      <c r="A66" s="59"/>
      <c r="B66" s="129" t="s">
        <v>110</v>
      </c>
      <c r="C66" s="130"/>
      <c r="D66" s="131"/>
      <c r="E66" s="40">
        <v>0.6</v>
      </c>
      <c r="F66" s="40">
        <v>0.7</v>
      </c>
      <c r="G66" s="40">
        <v>0.2</v>
      </c>
      <c r="H66" s="56">
        <v>0</v>
      </c>
      <c r="I66" s="110">
        <v>0</v>
      </c>
      <c r="J66" s="116">
        <f t="shared" si="19"/>
        <v>0</v>
      </c>
    </row>
    <row r="67" spans="1:10" ht="30.95" customHeight="1" x14ac:dyDescent="0.25">
      <c r="A67" s="59"/>
      <c r="B67" s="145" t="s">
        <v>157</v>
      </c>
      <c r="C67" s="145"/>
      <c r="D67" s="145"/>
      <c r="E67" s="56">
        <v>0</v>
      </c>
      <c r="F67" s="56">
        <v>21.460999999999999</v>
      </c>
      <c r="G67" s="56">
        <v>0</v>
      </c>
      <c r="H67" s="56">
        <v>147.29400000000001</v>
      </c>
      <c r="I67" s="110">
        <v>0</v>
      </c>
      <c r="J67" s="116">
        <f t="shared" si="19"/>
        <v>147.29400000000001</v>
      </c>
    </row>
    <row r="68" spans="1:10" ht="45" customHeight="1" x14ac:dyDescent="0.25">
      <c r="A68" s="59"/>
      <c r="B68" s="145" t="s">
        <v>158</v>
      </c>
      <c r="C68" s="145"/>
      <c r="D68" s="145"/>
      <c r="E68" s="56">
        <v>0</v>
      </c>
      <c r="F68" s="56">
        <v>2.218</v>
      </c>
      <c r="G68" s="56">
        <v>0</v>
      </c>
      <c r="H68" s="56">
        <v>50.77</v>
      </c>
      <c r="I68" s="110">
        <v>0</v>
      </c>
      <c r="J68" s="116">
        <f t="shared" si="19"/>
        <v>50.77</v>
      </c>
    </row>
    <row r="69" spans="1:10" ht="15" x14ac:dyDescent="0.25">
      <c r="A69" s="59">
        <v>3500</v>
      </c>
      <c r="B69" s="61" t="s">
        <v>14</v>
      </c>
      <c r="C69" s="62"/>
      <c r="D69" s="62"/>
      <c r="E69" s="91">
        <f t="shared" ref="E69:J69" si="20">SUM(E70+E92+E93)</f>
        <v>715.2700000000001</v>
      </c>
      <c r="F69" s="91">
        <f t="shared" si="20"/>
        <v>935.14099999999985</v>
      </c>
      <c r="G69" s="91">
        <f t="shared" si="20"/>
        <v>488.93499999999995</v>
      </c>
      <c r="H69" s="91">
        <f t="shared" si="20"/>
        <v>799.54700000000003</v>
      </c>
      <c r="I69" s="91">
        <f t="shared" si="20"/>
        <v>166.40899999999999</v>
      </c>
      <c r="J69" s="91">
        <f t="shared" si="20"/>
        <v>965.95600000000002</v>
      </c>
    </row>
    <row r="70" spans="1:10" ht="15" customHeight="1" x14ac:dyDescent="0.25">
      <c r="A70" s="57">
        <v>3500</v>
      </c>
      <c r="B70" s="63" t="s">
        <v>17</v>
      </c>
      <c r="C70" s="60"/>
      <c r="D70" s="52"/>
      <c r="E70" s="40">
        <f t="shared" ref="E70:J70" si="21">SUM(E71:E91)</f>
        <v>663.42200000000014</v>
      </c>
      <c r="F70" s="40">
        <f t="shared" si="21"/>
        <v>855.24899999999991</v>
      </c>
      <c r="G70" s="40">
        <f t="shared" si="21"/>
        <v>435.524</v>
      </c>
      <c r="H70" s="40">
        <f t="shared" si="21"/>
        <v>788.54700000000003</v>
      </c>
      <c r="I70" s="40">
        <f t="shared" si="21"/>
        <v>166.40899999999999</v>
      </c>
      <c r="J70" s="40">
        <f t="shared" si="21"/>
        <v>954.95600000000002</v>
      </c>
    </row>
    <row r="71" spans="1:10" ht="15" customHeight="1" x14ac:dyDescent="0.25">
      <c r="A71" s="57"/>
      <c r="B71" s="63" t="s">
        <v>154</v>
      </c>
      <c r="C71" s="60"/>
      <c r="D71" s="52"/>
      <c r="E71" s="56">
        <v>53.037999999999997</v>
      </c>
      <c r="F71" s="40">
        <v>0</v>
      </c>
      <c r="G71" s="40">
        <v>0</v>
      </c>
      <c r="H71" s="56">
        <v>0</v>
      </c>
      <c r="I71" s="110">
        <v>0</v>
      </c>
      <c r="J71" s="116">
        <f>SUM(H71:I71)</f>
        <v>0</v>
      </c>
    </row>
    <row r="72" spans="1:10" ht="13.5" customHeight="1" x14ac:dyDescent="0.2">
      <c r="A72" s="133"/>
      <c r="B72" s="125" t="s">
        <v>141</v>
      </c>
      <c r="C72" s="125"/>
      <c r="D72" s="125"/>
      <c r="E72" s="163">
        <v>23.814</v>
      </c>
      <c r="F72" s="163">
        <v>22.791</v>
      </c>
      <c r="G72" s="163">
        <v>17.349</v>
      </c>
      <c r="H72" s="159">
        <v>10.528</v>
      </c>
      <c r="I72" s="158">
        <v>0</v>
      </c>
      <c r="J72" s="159">
        <v>10.528</v>
      </c>
    </row>
    <row r="73" spans="1:10" ht="15" customHeight="1" x14ac:dyDescent="0.2">
      <c r="A73" s="133"/>
      <c r="B73" s="125"/>
      <c r="C73" s="125"/>
      <c r="D73" s="125"/>
      <c r="E73" s="163"/>
      <c r="F73" s="163"/>
      <c r="G73" s="163"/>
      <c r="H73" s="159"/>
      <c r="I73" s="158"/>
      <c r="J73" s="159"/>
    </row>
    <row r="74" spans="1:10" ht="13.5" customHeight="1" x14ac:dyDescent="0.25">
      <c r="A74" s="57"/>
      <c r="B74" s="60" t="s">
        <v>53</v>
      </c>
      <c r="C74" s="52"/>
      <c r="D74" s="52"/>
      <c r="E74" s="40">
        <v>146.399</v>
      </c>
      <c r="F74" s="40">
        <v>201.959</v>
      </c>
      <c r="G74" s="40">
        <v>44.554000000000002</v>
      </c>
      <c r="H74" s="56">
        <v>0</v>
      </c>
      <c r="I74" s="110">
        <v>0</v>
      </c>
      <c r="J74" s="116">
        <f t="shared" ref="J74:J95" si="22">SUM(H74:I74)</f>
        <v>0</v>
      </c>
    </row>
    <row r="75" spans="1:10" ht="30" customHeight="1" x14ac:dyDescent="0.25">
      <c r="A75" s="57"/>
      <c r="B75" s="134" t="s">
        <v>163</v>
      </c>
      <c r="C75" s="135"/>
      <c r="D75" s="136"/>
      <c r="E75" s="40">
        <v>42.695</v>
      </c>
      <c r="F75" s="40">
        <v>22.445</v>
      </c>
      <c r="G75" s="40">
        <v>22.445</v>
      </c>
      <c r="H75" s="56">
        <v>0</v>
      </c>
      <c r="I75" s="110">
        <v>0</v>
      </c>
      <c r="J75" s="116">
        <f t="shared" si="22"/>
        <v>0</v>
      </c>
    </row>
    <row r="76" spans="1:10" ht="30" customHeight="1" x14ac:dyDescent="0.25">
      <c r="A76" s="57"/>
      <c r="B76" s="134" t="s">
        <v>164</v>
      </c>
      <c r="C76" s="135"/>
      <c r="D76" s="136"/>
      <c r="E76" s="40">
        <v>0</v>
      </c>
      <c r="F76" s="40">
        <v>27</v>
      </c>
      <c r="G76" s="40">
        <v>3.1739999999999999</v>
      </c>
      <c r="H76" s="56">
        <v>67.849999999999994</v>
      </c>
      <c r="I76" s="110">
        <v>0</v>
      </c>
      <c r="J76" s="116">
        <f t="shared" si="22"/>
        <v>67.849999999999994</v>
      </c>
    </row>
    <row r="77" spans="1:10" ht="30" customHeight="1" x14ac:dyDescent="0.25">
      <c r="A77" s="57"/>
      <c r="B77" s="134" t="s">
        <v>142</v>
      </c>
      <c r="C77" s="135"/>
      <c r="D77" s="136"/>
      <c r="E77" s="40">
        <v>0</v>
      </c>
      <c r="F77" s="40">
        <v>0</v>
      </c>
      <c r="G77" s="40">
        <v>0</v>
      </c>
      <c r="H77" s="56">
        <v>214.80199999999999</v>
      </c>
      <c r="I77" s="110">
        <v>0</v>
      </c>
      <c r="J77" s="116">
        <f t="shared" si="22"/>
        <v>214.80199999999999</v>
      </c>
    </row>
    <row r="78" spans="1:10" ht="13.5" customHeight="1" x14ac:dyDescent="0.25">
      <c r="A78" s="57"/>
      <c r="B78" s="60" t="s">
        <v>52</v>
      </c>
      <c r="C78" s="52"/>
      <c r="D78" s="63"/>
      <c r="E78" s="40">
        <v>5.1130000000000004</v>
      </c>
      <c r="F78" s="40">
        <v>0</v>
      </c>
      <c r="G78" s="40">
        <v>0</v>
      </c>
      <c r="H78" s="56">
        <v>0</v>
      </c>
      <c r="I78" s="110">
        <v>0</v>
      </c>
      <c r="J78" s="116">
        <f t="shared" si="22"/>
        <v>0</v>
      </c>
    </row>
    <row r="79" spans="1:10" ht="13.5" customHeight="1" x14ac:dyDescent="0.25">
      <c r="A79" s="57"/>
      <c r="B79" s="60" t="s">
        <v>42</v>
      </c>
      <c r="C79" s="52"/>
      <c r="D79" s="52"/>
      <c r="E79" s="40">
        <v>17.524999999999999</v>
      </c>
      <c r="F79" s="40">
        <v>60.74</v>
      </c>
      <c r="G79" s="40">
        <v>27.048999999999999</v>
      </c>
      <c r="H79" s="56">
        <v>0</v>
      </c>
      <c r="I79" s="110">
        <v>0</v>
      </c>
      <c r="J79" s="116">
        <f t="shared" si="22"/>
        <v>0</v>
      </c>
    </row>
    <row r="80" spans="1:10" ht="13.5" customHeight="1" x14ac:dyDescent="0.25">
      <c r="A80" s="64"/>
      <c r="B80" s="60" t="s">
        <v>39</v>
      </c>
      <c r="C80" s="52"/>
      <c r="D80" s="52"/>
      <c r="E80" s="40">
        <v>59.37</v>
      </c>
      <c r="F80" s="40">
        <v>6.1980000000000004</v>
      </c>
      <c r="G80" s="40">
        <v>0</v>
      </c>
      <c r="H80" s="56">
        <v>54.097000000000001</v>
      </c>
      <c r="I80" s="110">
        <v>-54.097000000000001</v>
      </c>
      <c r="J80" s="116">
        <f t="shared" si="22"/>
        <v>0</v>
      </c>
    </row>
    <row r="81" spans="1:10" ht="13.5" customHeight="1" x14ac:dyDescent="0.25">
      <c r="A81" s="57"/>
      <c r="B81" s="60" t="s">
        <v>21</v>
      </c>
      <c r="C81" s="52"/>
      <c r="D81" s="52"/>
      <c r="E81" s="40">
        <v>165.3</v>
      </c>
      <c r="F81" s="40">
        <v>173.036</v>
      </c>
      <c r="G81" s="40">
        <v>144.714</v>
      </c>
      <c r="H81" s="56">
        <v>169.93</v>
      </c>
      <c r="I81" s="110">
        <v>0</v>
      </c>
      <c r="J81" s="116">
        <f t="shared" si="22"/>
        <v>169.93</v>
      </c>
    </row>
    <row r="82" spans="1:10" ht="29.1" customHeight="1" x14ac:dyDescent="0.25">
      <c r="A82" s="57"/>
      <c r="B82" s="140" t="s">
        <v>176</v>
      </c>
      <c r="C82" s="141"/>
      <c r="D82" s="142"/>
      <c r="E82" s="40">
        <v>29.4</v>
      </c>
      <c r="F82" s="40">
        <v>0</v>
      </c>
      <c r="G82" s="40">
        <v>0</v>
      </c>
      <c r="H82" s="56">
        <v>0</v>
      </c>
      <c r="I82" s="110">
        <v>169.506</v>
      </c>
      <c r="J82" s="116">
        <f t="shared" si="22"/>
        <v>169.506</v>
      </c>
    </row>
    <row r="83" spans="1:10" ht="15" x14ac:dyDescent="0.25">
      <c r="A83" s="57"/>
      <c r="B83" s="60" t="s">
        <v>48</v>
      </c>
      <c r="C83" s="52"/>
      <c r="D83" s="52"/>
      <c r="E83" s="40">
        <v>0.7</v>
      </c>
      <c r="F83" s="40">
        <v>0.2</v>
      </c>
      <c r="G83" s="40">
        <v>0.2</v>
      </c>
      <c r="H83" s="56">
        <v>0</v>
      </c>
      <c r="I83" s="110">
        <v>0</v>
      </c>
      <c r="J83" s="116">
        <f t="shared" si="22"/>
        <v>0</v>
      </c>
    </row>
    <row r="84" spans="1:10" ht="15" x14ac:dyDescent="0.25">
      <c r="A84" s="57"/>
      <c r="B84" s="60" t="s">
        <v>155</v>
      </c>
      <c r="C84" s="52"/>
      <c r="D84" s="52"/>
      <c r="E84" s="40">
        <v>31.942</v>
      </c>
      <c r="F84" s="40">
        <v>37.655999999999999</v>
      </c>
      <c r="G84" s="40">
        <v>16.245000000000001</v>
      </c>
      <c r="H84" s="56">
        <v>0</v>
      </c>
      <c r="I84" s="110">
        <v>0</v>
      </c>
      <c r="J84" s="116">
        <f t="shared" si="22"/>
        <v>0</v>
      </c>
    </row>
    <row r="85" spans="1:10" ht="24.95" customHeight="1" x14ac:dyDescent="0.25">
      <c r="A85" s="57"/>
      <c r="B85" s="137" t="s">
        <v>131</v>
      </c>
      <c r="C85" s="138"/>
      <c r="D85" s="139"/>
      <c r="E85" s="40">
        <v>0</v>
      </c>
      <c r="F85" s="40">
        <v>4</v>
      </c>
      <c r="G85" s="40">
        <v>0</v>
      </c>
      <c r="H85" s="56">
        <v>206</v>
      </c>
      <c r="I85" s="110">
        <v>0</v>
      </c>
      <c r="J85" s="116">
        <f t="shared" si="22"/>
        <v>206</v>
      </c>
    </row>
    <row r="86" spans="1:10" ht="24.95" customHeight="1" x14ac:dyDescent="0.25">
      <c r="A86" s="57"/>
      <c r="B86" s="60" t="s">
        <v>165</v>
      </c>
      <c r="C86" s="52"/>
      <c r="D86" s="52"/>
      <c r="E86" s="40">
        <v>0</v>
      </c>
      <c r="F86" s="40">
        <v>2.0299999999999998</v>
      </c>
      <c r="G86" s="40">
        <v>2.0299999999999998</v>
      </c>
      <c r="H86" s="56">
        <v>0</v>
      </c>
      <c r="I86" s="110">
        <v>0</v>
      </c>
      <c r="J86" s="116">
        <f t="shared" si="22"/>
        <v>0</v>
      </c>
    </row>
    <row r="87" spans="1:10" ht="13.5" customHeight="1" x14ac:dyDescent="0.25">
      <c r="A87" s="57"/>
      <c r="B87" s="60" t="s">
        <v>111</v>
      </c>
      <c r="C87" s="52"/>
      <c r="D87" s="52"/>
      <c r="E87" s="40">
        <v>25.878</v>
      </c>
      <c r="F87" s="40">
        <v>28.753</v>
      </c>
      <c r="G87" s="40">
        <v>8.5280000000000005</v>
      </c>
      <c r="H87" s="56">
        <v>0</v>
      </c>
      <c r="I87" s="110">
        <v>0</v>
      </c>
      <c r="J87" s="116">
        <f t="shared" si="22"/>
        <v>0</v>
      </c>
    </row>
    <row r="88" spans="1:10" ht="27" customHeight="1" x14ac:dyDescent="0.25">
      <c r="A88" s="57"/>
      <c r="B88" s="137" t="s">
        <v>143</v>
      </c>
      <c r="C88" s="138"/>
      <c r="D88" s="139"/>
      <c r="E88" s="40">
        <v>25.308</v>
      </c>
      <c r="F88" s="40">
        <v>217.36799999999999</v>
      </c>
      <c r="G88" s="40">
        <v>122.681</v>
      </c>
      <c r="H88" s="56">
        <v>38.340000000000003</v>
      </c>
      <c r="I88" s="110">
        <v>0</v>
      </c>
      <c r="J88" s="116">
        <f t="shared" si="22"/>
        <v>38.340000000000003</v>
      </c>
    </row>
    <row r="89" spans="1:10" ht="29.25" customHeight="1" x14ac:dyDescent="0.25">
      <c r="A89" s="57"/>
      <c r="B89" s="125" t="s">
        <v>60</v>
      </c>
      <c r="C89" s="125"/>
      <c r="D89" s="125"/>
      <c r="E89" s="40">
        <v>13.24</v>
      </c>
      <c r="F89" s="40">
        <v>16.512</v>
      </c>
      <c r="G89" s="40">
        <v>6.38</v>
      </c>
      <c r="H89" s="56">
        <v>17</v>
      </c>
      <c r="I89" s="110">
        <v>0</v>
      </c>
      <c r="J89" s="116">
        <f t="shared" si="22"/>
        <v>17</v>
      </c>
    </row>
    <row r="90" spans="1:10" ht="30.75" customHeight="1" x14ac:dyDescent="0.25">
      <c r="A90" s="57"/>
      <c r="B90" s="125" t="s">
        <v>144</v>
      </c>
      <c r="C90" s="125"/>
      <c r="D90" s="125"/>
      <c r="E90" s="40">
        <v>23.7</v>
      </c>
      <c r="F90" s="40">
        <v>24.013000000000002</v>
      </c>
      <c r="G90" s="40">
        <v>20.175000000000001</v>
      </c>
      <c r="H90" s="56">
        <v>0</v>
      </c>
      <c r="I90" s="110">
        <v>51</v>
      </c>
      <c r="J90" s="116">
        <f t="shared" si="22"/>
        <v>51</v>
      </c>
    </row>
    <row r="91" spans="1:10" ht="16.5" customHeight="1" x14ac:dyDescent="0.25">
      <c r="A91" s="57"/>
      <c r="B91" s="125" t="s">
        <v>145</v>
      </c>
      <c r="C91" s="125"/>
      <c r="D91" s="125"/>
      <c r="E91" s="40">
        <v>0</v>
      </c>
      <c r="F91" s="40">
        <v>10.548</v>
      </c>
      <c r="G91" s="40">
        <v>0</v>
      </c>
      <c r="H91" s="56">
        <v>10</v>
      </c>
      <c r="I91" s="110">
        <v>0</v>
      </c>
      <c r="J91" s="116">
        <f t="shared" si="22"/>
        <v>10</v>
      </c>
    </row>
    <row r="92" spans="1:10" ht="14.25" customHeight="1" x14ac:dyDescent="0.25">
      <c r="A92" s="57"/>
      <c r="B92" s="65" t="s">
        <v>44</v>
      </c>
      <c r="C92" s="65"/>
      <c r="D92" s="63"/>
      <c r="E92" s="40">
        <v>11.125999999999999</v>
      </c>
      <c r="F92" s="40">
        <v>11</v>
      </c>
      <c r="G92" s="40">
        <v>7.9169999999999998</v>
      </c>
      <c r="H92" s="56">
        <v>11</v>
      </c>
      <c r="I92" s="110">
        <v>0</v>
      </c>
      <c r="J92" s="116">
        <f t="shared" si="22"/>
        <v>11</v>
      </c>
    </row>
    <row r="93" spans="1:10" ht="30" customHeight="1" x14ac:dyDescent="0.25">
      <c r="A93" s="57"/>
      <c r="B93" s="125" t="s">
        <v>40</v>
      </c>
      <c r="C93" s="125"/>
      <c r="D93" s="125"/>
      <c r="E93" s="40">
        <v>40.722000000000001</v>
      </c>
      <c r="F93" s="40">
        <v>68.891999999999996</v>
      </c>
      <c r="G93" s="40">
        <v>45.494</v>
      </c>
      <c r="H93" s="56">
        <v>0</v>
      </c>
      <c r="I93" s="110">
        <v>0</v>
      </c>
      <c r="J93" s="116">
        <f t="shared" si="22"/>
        <v>0</v>
      </c>
    </row>
    <row r="94" spans="1:10" ht="15" customHeight="1" x14ac:dyDescent="0.25">
      <c r="A94" s="59"/>
      <c r="B94" s="60" t="s">
        <v>41</v>
      </c>
      <c r="C94" s="60"/>
      <c r="D94" s="52"/>
      <c r="E94" s="40">
        <v>16.856000000000002</v>
      </c>
      <c r="F94" s="40">
        <v>51.715000000000003</v>
      </c>
      <c r="G94" s="40">
        <v>18.664999999999999</v>
      </c>
      <c r="H94" s="56">
        <v>0</v>
      </c>
      <c r="I94" s="110">
        <v>0</v>
      </c>
      <c r="J94" s="116">
        <f t="shared" si="22"/>
        <v>0</v>
      </c>
    </row>
    <row r="95" spans="1:10" ht="30" customHeight="1" x14ac:dyDescent="0.25">
      <c r="A95" s="59"/>
      <c r="B95" s="140" t="s">
        <v>104</v>
      </c>
      <c r="C95" s="143"/>
      <c r="D95" s="144"/>
      <c r="E95" s="40">
        <v>24</v>
      </c>
      <c r="F95" s="40">
        <v>0</v>
      </c>
      <c r="G95" s="40">
        <v>0</v>
      </c>
      <c r="H95" s="56">
        <v>0</v>
      </c>
      <c r="I95" s="110">
        <v>0</v>
      </c>
      <c r="J95" s="116">
        <f t="shared" si="22"/>
        <v>0</v>
      </c>
    </row>
    <row r="96" spans="1:10" ht="15" customHeight="1" x14ac:dyDescent="0.25">
      <c r="A96" s="59"/>
      <c r="B96" s="60" t="s">
        <v>65</v>
      </c>
      <c r="C96" s="60"/>
      <c r="D96" s="52"/>
      <c r="E96" s="40">
        <v>6.8449999999999998</v>
      </c>
      <c r="F96" s="40">
        <v>0</v>
      </c>
      <c r="G96" s="40">
        <v>0</v>
      </c>
      <c r="H96" s="56">
        <v>0</v>
      </c>
      <c r="I96" s="110">
        <v>0</v>
      </c>
      <c r="J96" s="116">
        <f>SUM(H96:I97)</f>
        <v>0</v>
      </c>
    </row>
    <row r="97" spans="1:10" ht="15" customHeight="1" x14ac:dyDescent="0.25">
      <c r="A97" s="59"/>
      <c r="B97" s="60" t="s">
        <v>133</v>
      </c>
      <c r="C97" s="60"/>
      <c r="D97" s="52"/>
      <c r="E97" s="40">
        <v>5.3959999999999999</v>
      </c>
      <c r="F97" s="40">
        <v>5.2</v>
      </c>
      <c r="G97" s="40">
        <v>0</v>
      </c>
      <c r="H97" s="56">
        <v>0</v>
      </c>
      <c r="I97" s="110">
        <v>0</v>
      </c>
      <c r="J97" s="116">
        <f>SUM(H97:I97)</f>
        <v>0</v>
      </c>
    </row>
    <row r="98" spans="1:10" ht="15" customHeight="1" x14ac:dyDescent="0.2">
      <c r="A98" s="53">
        <v>38</v>
      </c>
      <c r="B98" s="126" t="s">
        <v>37</v>
      </c>
      <c r="C98" s="126"/>
      <c r="D98" s="126"/>
      <c r="E98" s="38">
        <f t="shared" ref="E98:J98" si="23">SUM(E99:E106)</f>
        <v>51.135999999999996</v>
      </c>
      <c r="F98" s="38">
        <f t="shared" si="23"/>
        <v>436.3</v>
      </c>
      <c r="G98" s="38">
        <f t="shared" si="23"/>
        <v>274.10199999999998</v>
      </c>
      <c r="H98" s="38">
        <f t="shared" si="23"/>
        <v>405</v>
      </c>
      <c r="I98" s="38">
        <f t="shared" si="23"/>
        <v>0</v>
      </c>
      <c r="J98" s="38">
        <f t="shared" si="23"/>
        <v>405</v>
      </c>
    </row>
    <row r="99" spans="1:10" ht="15" customHeight="1" x14ac:dyDescent="0.25">
      <c r="A99" s="52">
        <v>3823</v>
      </c>
      <c r="B99" s="60" t="s">
        <v>102</v>
      </c>
      <c r="C99" s="66"/>
      <c r="D99" s="66"/>
      <c r="E99" s="40">
        <v>8.7999999999999995E-2</v>
      </c>
      <c r="F99" s="40">
        <v>0</v>
      </c>
      <c r="G99" s="40">
        <v>0</v>
      </c>
      <c r="H99" s="56">
        <v>0</v>
      </c>
      <c r="I99" s="110">
        <v>0</v>
      </c>
      <c r="J99" s="116">
        <f>SUM(H99:I99)</f>
        <v>0</v>
      </c>
    </row>
    <row r="100" spans="1:10" ht="15" customHeight="1" x14ac:dyDescent="0.25">
      <c r="A100" s="52">
        <v>38250</v>
      </c>
      <c r="B100" s="60" t="s">
        <v>100</v>
      </c>
      <c r="C100" s="66"/>
      <c r="D100" s="66"/>
      <c r="E100" s="40">
        <v>2.504</v>
      </c>
      <c r="F100" s="40">
        <v>0</v>
      </c>
      <c r="G100" s="40">
        <v>0</v>
      </c>
      <c r="H100" s="56">
        <v>0</v>
      </c>
      <c r="I100" s="110">
        <v>0</v>
      </c>
      <c r="J100" s="116">
        <f>SUM(H100:I100)</f>
        <v>0</v>
      </c>
    </row>
    <row r="101" spans="1:10" ht="15" customHeight="1" x14ac:dyDescent="0.25">
      <c r="A101" s="52">
        <v>38251</v>
      </c>
      <c r="B101" s="60" t="s">
        <v>132</v>
      </c>
      <c r="C101" s="106"/>
      <c r="D101" s="106"/>
      <c r="E101" s="40">
        <v>0</v>
      </c>
      <c r="F101" s="40">
        <v>301.66000000000003</v>
      </c>
      <c r="G101" s="40">
        <v>106.26</v>
      </c>
      <c r="H101" s="56">
        <v>301.66000000000003</v>
      </c>
      <c r="I101" s="110">
        <v>0</v>
      </c>
      <c r="J101" s="116">
        <f>SUM(H101:I101)</f>
        <v>301.66000000000003</v>
      </c>
    </row>
    <row r="102" spans="1:10" ht="31.5" customHeight="1" x14ac:dyDescent="0.25">
      <c r="A102" s="52">
        <v>38252</v>
      </c>
      <c r="B102" s="137" t="s">
        <v>101</v>
      </c>
      <c r="C102" s="138"/>
      <c r="D102" s="139"/>
      <c r="E102" s="40">
        <v>0.13100000000000001</v>
      </c>
      <c r="F102" s="40">
        <v>0</v>
      </c>
      <c r="G102" s="40">
        <v>0</v>
      </c>
      <c r="H102" s="56">
        <v>0</v>
      </c>
      <c r="I102" s="110">
        <v>0</v>
      </c>
      <c r="J102" s="116">
        <f>SUM(H102:I102)</f>
        <v>0</v>
      </c>
    </row>
    <row r="103" spans="1:10" ht="15" x14ac:dyDescent="0.25">
      <c r="A103" s="52">
        <v>38254</v>
      </c>
      <c r="B103" s="60" t="s">
        <v>15</v>
      </c>
      <c r="C103" s="52"/>
      <c r="D103" s="52"/>
      <c r="E103" s="40">
        <v>24.85</v>
      </c>
      <c r="F103" s="40">
        <v>22</v>
      </c>
      <c r="G103" s="40">
        <v>19.475000000000001</v>
      </c>
      <c r="H103" s="56">
        <v>22</v>
      </c>
      <c r="I103" s="110">
        <v>0</v>
      </c>
      <c r="J103" s="116">
        <f>SUM(H103:I103)</f>
        <v>22</v>
      </c>
    </row>
    <row r="104" spans="1:10" ht="17.25" customHeight="1" x14ac:dyDescent="0.25">
      <c r="A104" s="52">
        <v>3882</v>
      </c>
      <c r="B104" s="125" t="s">
        <v>134</v>
      </c>
      <c r="C104" s="125"/>
      <c r="D104" s="125"/>
      <c r="E104" s="40">
        <v>0</v>
      </c>
      <c r="F104" s="40">
        <v>80.34</v>
      </c>
      <c r="G104" s="40">
        <v>110.342</v>
      </c>
      <c r="H104" s="40">
        <v>80.34</v>
      </c>
      <c r="I104" s="110">
        <v>0</v>
      </c>
      <c r="J104" s="116">
        <f t="shared" ref="J104:J106" si="24">SUM(H104:I104)</f>
        <v>80.34</v>
      </c>
    </row>
    <row r="105" spans="1:10" ht="15" x14ac:dyDescent="0.25">
      <c r="A105" s="52">
        <v>3880</v>
      </c>
      <c r="B105" s="125" t="s">
        <v>16</v>
      </c>
      <c r="C105" s="125"/>
      <c r="D105" s="125"/>
      <c r="E105" s="40">
        <v>1.075</v>
      </c>
      <c r="F105" s="40">
        <v>0.6</v>
      </c>
      <c r="G105" s="40">
        <v>1.78</v>
      </c>
      <c r="H105" s="56">
        <v>1</v>
      </c>
      <c r="I105" s="110">
        <v>0</v>
      </c>
      <c r="J105" s="116">
        <f t="shared" si="24"/>
        <v>1</v>
      </c>
    </row>
    <row r="106" spans="1:10" ht="14.45" customHeight="1" x14ac:dyDescent="0.25">
      <c r="A106" s="55">
        <v>3888</v>
      </c>
      <c r="B106" s="60" t="s">
        <v>18</v>
      </c>
      <c r="C106" s="52"/>
      <c r="D106" s="52"/>
      <c r="E106" s="40">
        <v>22.488</v>
      </c>
      <c r="F106" s="40">
        <v>31.7</v>
      </c>
      <c r="G106" s="40">
        <v>36.244999999999997</v>
      </c>
      <c r="H106" s="56">
        <v>0</v>
      </c>
      <c r="I106" s="110">
        <v>0</v>
      </c>
      <c r="J106" s="116">
        <f t="shared" si="24"/>
        <v>0</v>
      </c>
    </row>
    <row r="107" spans="1:10" ht="0.6" customHeight="1" x14ac:dyDescent="0.25">
      <c r="A107" s="6"/>
      <c r="B107" s="6"/>
      <c r="C107" s="6"/>
      <c r="D107" s="6"/>
      <c r="E107" s="12">
        <v>45838.144</v>
      </c>
      <c r="F107" s="11">
        <v>46242.355000000003</v>
      </c>
      <c r="G107" s="12">
        <v>39306.163</v>
      </c>
      <c r="H107" s="14">
        <v>44244.983</v>
      </c>
      <c r="I107" s="12">
        <v>-290.46199999999999</v>
      </c>
      <c r="J107" s="117">
        <f>SUM(H107:I107)</f>
        <v>43954.521000000001</v>
      </c>
    </row>
    <row r="108" spans="1:10" ht="16.5" hidden="1" customHeight="1" x14ac:dyDescent="0.25">
      <c r="A108" s="6"/>
      <c r="B108" s="6"/>
      <c r="C108" s="6"/>
      <c r="D108" s="6"/>
      <c r="E108" s="117">
        <f t="shared" ref="E108:J108" si="25">SUM(E107-E8)</f>
        <v>0</v>
      </c>
      <c r="F108" s="117">
        <f t="shared" si="25"/>
        <v>7.2759576141834259E-12</v>
      </c>
      <c r="G108" s="117">
        <f t="shared" si="25"/>
        <v>0</v>
      </c>
      <c r="H108" s="117">
        <f t="shared" si="25"/>
        <v>-7.2759576141834259E-12</v>
      </c>
      <c r="I108" s="117">
        <f t="shared" si="25"/>
        <v>0</v>
      </c>
      <c r="J108" s="117">
        <f t="shared" si="25"/>
        <v>-7.2759576141834259E-12</v>
      </c>
    </row>
    <row r="109" spans="1:10" ht="15" x14ac:dyDescent="0.25">
      <c r="A109" s="6"/>
      <c r="B109" s="6"/>
      <c r="C109" s="6"/>
      <c r="D109" s="6"/>
      <c r="E109" s="88"/>
      <c r="F109" s="88"/>
      <c r="G109" s="88"/>
      <c r="H109" s="14"/>
    </row>
    <row r="110" spans="1:10" ht="15" x14ac:dyDescent="0.25">
      <c r="A110" s="80" t="s">
        <v>45</v>
      </c>
      <c r="B110" s="6"/>
      <c r="C110" s="6"/>
      <c r="D110" s="6"/>
      <c r="E110" s="88"/>
      <c r="F110" s="88"/>
      <c r="G110" s="88"/>
      <c r="H110" s="14"/>
    </row>
    <row r="111" spans="1:10" ht="15" x14ac:dyDescent="0.25">
      <c r="A111" s="9" t="s">
        <v>46</v>
      </c>
      <c r="B111" s="9"/>
      <c r="C111" s="6"/>
      <c r="D111" s="6"/>
      <c r="E111" s="6"/>
      <c r="F111" s="6"/>
      <c r="G111" s="6"/>
      <c r="H111" s="14"/>
    </row>
    <row r="112" spans="1:10" x14ac:dyDescent="0.2">
      <c r="E112" s="15"/>
      <c r="F112" s="15"/>
      <c r="G112" s="15"/>
    </row>
  </sheetData>
  <mergeCells count="63">
    <mergeCell ref="I2:J2"/>
    <mergeCell ref="I4:J4"/>
    <mergeCell ref="I1:J1"/>
    <mergeCell ref="I6:I7"/>
    <mergeCell ref="J6:J7"/>
    <mergeCell ref="I72:I73"/>
    <mergeCell ref="J72:J73"/>
    <mergeCell ref="B34:D34"/>
    <mergeCell ref="G72:G73"/>
    <mergeCell ref="F72:F73"/>
    <mergeCell ref="E72:E73"/>
    <mergeCell ref="G6:G7"/>
    <mergeCell ref="B22:D22"/>
    <mergeCell ref="B54:D54"/>
    <mergeCell ref="H6:H7"/>
    <mergeCell ref="B64:D64"/>
    <mergeCell ref="H72:H73"/>
    <mergeCell ref="E6:E7"/>
    <mergeCell ref="F6:F7"/>
    <mergeCell ref="G2:H2"/>
    <mergeCell ref="G4:H4"/>
    <mergeCell ref="B28:D28"/>
    <mergeCell ref="B65:D65"/>
    <mergeCell ref="B36:D36"/>
    <mergeCell ref="B37:D37"/>
    <mergeCell ref="B38:D38"/>
    <mergeCell ref="B40:D40"/>
    <mergeCell ref="B52:D52"/>
    <mergeCell ref="B53:D53"/>
    <mergeCell ref="B58:D58"/>
    <mergeCell ref="B60:D60"/>
    <mergeCell ref="B55:D55"/>
    <mergeCell ref="B56:D56"/>
    <mergeCell ref="B57:D57"/>
    <mergeCell ref="B61:D61"/>
    <mergeCell ref="B105:D105"/>
    <mergeCell ref="B72:D73"/>
    <mergeCell ref="B66:D66"/>
    <mergeCell ref="B98:D98"/>
    <mergeCell ref="B93:D93"/>
    <mergeCell ref="B104:D104"/>
    <mergeCell ref="B82:D82"/>
    <mergeCell ref="B95:D95"/>
    <mergeCell ref="B91:D91"/>
    <mergeCell ref="B89:D89"/>
    <mergeCell ref="B85:D85"/>
    <mergeCell ref="B102:D102"/>
    <mergeCell ref="B77:D77"/>
    <mergeCell ref="B67:D67"/>
    <mergeCell ref="B68:D68"/>
    <mergeCell ref="A72:A73"/>
    <mergeCell ref="B75:D75"/>
    <mergeCell ref="B76:D76"/>
    <mergeCell ref="B90:D90"/>
    <mergeCell ref="B88:D88"/>
    <mergeCell ref="B47:D47"/>
    <mergeCell ref="B27:D27"/>
    <mergeCell ref="B9:D9"/>
    <mergeCell ref="B11:D11"/>
    <mergeCell ref="B12:D12"/>
    <mergeCell ref="B14:D14"/>
    <mergeCell ref="B17:D17"/>
    <mergeCell ref="B39:D39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32" sqref="J32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tabSelected="1" workbookViewId="0">
      <selection activeCell="F1" sqref="F1:F1048576"/>
    </sheetView>
  </sheetViews>
  <sheetFormatPr defaultRowHeight="12.75" x14ac:dyDescent="0.2"/>
  <cols>
    <col min="1" max="1" width="10" customWidth="1"/>
    <col min="2" max="2" width="9.140625" customWidth="1"/>
    <col min="6" max="6" width="14.5703125" customWidth="1"/>
    <col min="7" max="7" width="12.140625" customWidth="1"/>
    <col min="8" max="8" width="12.28515625" customWidth="1"/>
    <col min="9" max="9" width="14.140625" customWidth="1"/>
    <col min="10" max="10" width="13" customWidth="1"/>
    <col min="11" max="11" width="11.5703125" customWidth="1"/>
    <col min="12" max="12" width="12.140625" customWidth="1"/>
  </cols>
  <sheetData>
    <row r="1" spans="1:12" ht="15" x14ac:dyDescent="0.25">
      <c r="A1" s="6"/>
      <c r="B1" s="6"/>
      <c r="C1" s="6"/>
      <c r="D1" s="13"/>
      <c r="E1" s="6"/>
      <c r="F1" s="6"/>
      <c r="G1" s="6"/>
      <c r="H1" s="6"/>
      <c r="I1" s="164"/>
      <c r="J1" s="164"/>
      <c r="K1" s="164" t="s">
        <v>83</v>
      </c>
      <c r="L1" s="164"/>
    </row>
    <row r="2" spans="1:12" ht="15" x14ac:dyDescent="0.25">
      <c r="A2" s="6"/>
      <c r="B2" s="6"/>
      <c r="C2" s="6"/>
      <c r="D2" s="6"/>
      <c r="E2" s="6"/>
      <c r="F2" s="6"/>
      <c r="G2" s="6"/>
      <c r="H2" s="6"/>
      <c r="I2" s="164"/>
      <c r="J2" s="164"/>
      <c r="K2" s="164" t="s">
        <v>54</v>
      </c>
      <c r="L2" s="164"/>
    </row>
    <row r="3" spans="1:12" ht="15" x14ac:dyDescent="0.25">
      <c r="A3" s="6"/>
      <c r="B3" s="6"/>
      <c r="C3" s="6"/>
      <c r="D3" s="6"/>
      <c r="E3" s="6"/>
      <c r="F3" s="6"/>
      <c r="G3" s="6"/>
      <c r="H3" s="6"/>
      <c r="I3" s="44"/>
      <c r="J3" s="44"/>
      <c r="K3" s="44"/>
      <c r="L3" s="44"/>
    </row>
    <row r="4" spans="1:12" ht="15" x14ac:dyDescent="0.25">
      <c r="A4" s="6"/>
      <c r="B4" s="6"/>
      <c r="C4" s="6"/>
      <c r="D4" s="6"/>
      <c r="E4" s="6"/>
      <c r="F4" s="6"/>
      <c r="G4" s="6"/>
      <c r="H4" s="6"/>
      <c r="I4" s="164"/>
      <c r="J4" s="164"/>
      <c r="K4" s="164" t="s">
        <v>84</v>
      </c>
      <c r="L4" s="164"/>
    </row>
    <row r="5" spans="1:12" ht="15" x14ac:dyDescent="0.25">
      <c r="A5" s="7" t="s">
        <v>175</v>
      </c>
      <c r="B5" s="7"/>
      <c r="C5" s="7"/>
      <c r="D5" s="7"/>
      <c r="E5" s="7"/>
      <c r="F5" s="7"/>
      <c r="G5" s="7"/>
      <c r="H5" s="6"/>
      <c r="I5" s="6"/>
      <c r="J5" s="6"/>
      <c r="K5" s="6"/>
      <c r="L5" s="6"/>
    </row>
    <row r="6" spans="1:12" ht="15" x14ac:dyDescent="0.25">
      <c r="A6" s="7" t="s">
        <v>35</v>
      </c>
      <c r="B6" s="7"/>
      <c r="C6" s="7"/>
      <c r="D6" s="7"/>
      <c r="E6" s="7"/>
      <c r="F6" s="7"/>
      <c r="G6" s="7"/>
      <c r="H6" s="6"/>
      <c r="I6" s="6"/>
      <c r="J6" s="6"/>
      <c r="K6" s="6"/>
      <c r="L6" s="6"/>
    </row>
    <row r="7" spans="1:12" ht="37.5" customHeight="1" x14ac:dyDescent="0.25">
      <c r="A7" s="68"/>
      <c r="B7" s="78"/>
      <c r="C7" s="78"/>
      <c r="D7" s="78"/>
      <c r="E7" s="78"/>
      <c r="F7" s="79"/>
      <c r="G7" s="167" t="s">
        <v>124</v>
      </c>
      <c r="H7" s="167" t="s">
        <v>125</v>
      </c>
      <c r="I7" s="167" t="s">
        <v>168</v>
      </c>
      <c r="J7" s="167" t="s">
        <v>126</v>
      </c>
      <c r="K7" s="165" t="s">
        <v>34</v>
      </c>
      <c r="L7" s="167" t="s">
        <v>161</v>
      </c>
    </row>
    <row r="8" spans="1:12" ht="60.6" customHeight="1" x14ac:dyDescent="0.25">
      <c r="A8" s="71"/>
      <c r="B8" s="76"/>
      <c r="C8" s="76"/>
      <c r="D8" s="76"/>
      <c r="E8" s="76"/>
      <c r="F8" s="77"/>
      <c r="G8" s="167"/>
      <c r="H8" s="167"/>
      <c r="I8" s="167"/>
      <c r="J8" s="167"/>
      <c r="K8" s="166"/>
      <c r="L8" s="167"/>
    </row>
    <row r="9" spans="1:12" ht="17.25" customHeight="1" x14ac:dyDescent="0.25">
      <c r="A9" s="52" t="s">
        <v>23</v>
      </c>
      <c r="B9" s="126" t="s">
        <v>24</v>
      </c>
      <c r="C9" s="126"/>
      <c r="D9" s="126"/>
      <c r="E9" s="126"/>
      <c r="F9" s="126"/>
      <c r="G9" s="39">
        <f t="shared" ref="G9:K9" si="0">SUM(G10+G13)</f>
        <v>1382</v>
      </c>
      <c r="H9" s="39">
        <f t="shared" si="0"/>
        <v>2752</v>
      </c>
      <c r="I9" s="39">
        <f t="shared" si="0"/>
        <v>2934</v>
      </c>
      <c r="J9" s="39">
        <f t="shared" si="0"/>
        <v>2552</v>
      </c>
      <c r="K9" s="8">
        <f t="shared" si="0"/>
        <v>0</v>
      </c>
      <c r="L9" s="39">
        <f>SUM(J7:K9)</f>
        <v>2552</v>
      </c>
    </row>
    <row r="10" spans="1:12" ht="15" customHeight="1" x14ac:dyDescent="0.25">
      <c r="A10" s="67" t="s">
        <v>25</v>
      </c>
      <c r="B10" s="126" t="s">
        <v>55</v>
      </c>
      <c r="C10" s="126"/>
      <c r="D10" s="126"/>
      <c r="E10" s="126"/>
      <c r="F10" s="126"/>
      <c r="G10" s="39">
        <f t="shared" ref="G10:K10" si="1">SUM(G11:G12)</f>
        <v>2500</v>
      </c>
      <c r="H10" s="39">
        <f t="shared" si="1"/>
        <v>4000</v>
      </c>
      <c r="I10" s="39">
        <f t="shared" si="1"/>
        <v>4000</v>
      </c>
      <c r="J10" s="39">
        <f t="shared" si="1"/>
        <v>4000</v>
      </c>
      <c r="K10" s="8">
        <f t="shared" si="1"/>
        <v>0</v>
      </c>
      <c r="L10" s="8">
        <f>SUM(J10:K10)</f>
        <v>4000</v>
      </c>
    </row>
    <row r="11" spans="1:12" ht="17.25" customHeight="1" x14ac:dyDescent="0.25">
      <c r="A11" s="67" t="s">
        <v>26</v>
      </c>
      <c r="B11" s="127" t="s">
        <v>27</v>
      </c>
      <c r="C11" s="127"/>
      <c r="D11" s="127"/>
      <c r="E11" s="127"/>
      <c r="F11" s="127"/>
      <c r="G11" s="54">
        <v>2500</v>
      </c>
      <c r="H11" s="54">
        <v>4000</v>
      </c>
      <c r="I11" s="54">
        <v>4000</v>
      </c>
      <c r="J11" s="54">
        <v>4000</v>
      </c>
      <c r="K11" s="37">
        <v>0</v>
      </c>
      <c r="L11" s="37">
        <f>SUM(J11:K11)</f>
        <v>4000</v>
      </c>
    </row>
    <row r="12" spans="1:12" ht="15" x14ac:dyDescent="0.25">
      <c r="A12" s="67" t="s">
        <v>26</v>
      </c>
      <c r="B12" s="63" t="s">
        <v>31</v>
      </c>
      <c r="C12" s="63"/>
      <c r="D12" s="63"/>
      <c r="E12" s="63"/>
      <c r="F12" s="63"/>
      <c r="G12" s="54">
        <v>0</v>
      </c>
      <c r="H12" s="54">
        <v>0</v>
      </c>
      <c r="I12" s="54">
        <v>0</v>
      </c>
      <c r="J12" s="54">
        <v>0</v>
      </c>
      <c r="K12" s="37">
        <v>0</v>
      </c>
      <c r="L12" s="37">
        <f>SUM(J12:K12)</f>
        <v>0</v>
      </c>
    </row>
    <row r="13" spans="1:12" ht="16.5" customHeight="1" x14ac:dyDescent="0.25">
      <c r="A13" s="67" t="s">
        <v>28</v>
      </c>
      <c r="B13" s="126" t="s">
        <v>56</v>
      </c>
      <c r="C13" s="126"/>
      <c r="D13" s="126"/>
      <c r="E13" s="126"/>
      <c r="F13" s="126"/>
      <c r="G13" s="39">
        <f t="shared" ref="G13:L13" si="2">SUM(G14:G14)</f>
        <v>-1118</v>
      </c>
      <c r="H13" s="39">
        <f t="shared" si="2"/>
        <v>-1248</v>
      </c>
      <c r="I13" s="39">
        <f t="shared" si="2"/>
        <v>-1066</v>
      </c>
      <c r="J13" s="39">
        <f t="shared" si="2"/>
        <v>-1448</v>
      </c>
      <c r="K13" s="8">
        <f t="shared" si="2"/>
        <v>0</v>
      </c>
      <c r="L13" s="8">
        <f t="shared" si="2"/>
        <v>-1448</v>
      </c>
    </row>
    <row r="14" spans="1:12" ht="15" x14ac:dyDescent="0.25">
      <c r="A14" s="67" t="s">
        <v>29</v>
      </c>
      <c r="B14" s="63" t="s">
        <v>30</v>
      </c>
      <c r="C14" s="63"/>
      <c r="D14" s="63"/>
      <c r="E14" s="63"/>
      <c r="F14" s="63"/>
      <c r="G14" s="54">
        <v>-1118</v>
      </c>
      <c r="H14" s="54">
        <v>-1248</v>
      </c>
      <c r="I14" s="54">
        <v>-1066</v>
      </c>
      <c r="J14" s="54">
        <v>-1448</v>
      </c>
      <c r="K14" s="37">
        <v>0</v>
      </c>
      <c r="L14" s="37">
        <f>SUM(J14:K14)</f>
        <v>-1448</v>
      </c>
    </row>
    <row r="15" spans="1:12" ht="15" x14ac:dyDescent="0.25">
      <c r="A15" s="6"/>
      <c r="B15" s="6"/>
      <c r="C15" s="6"/>
      <c r="D15" s="6"/>
      <c r="E15" s="6"/>
      <c r="F15" s="6"/>
      <c r="G15" s="10"/>
      <c r="H15" s="6"/>
      <c r="I15" s="6"/>
      <c r="J15" s="6"/>
      <c r="K15" s="6"/>
      <c r="L15" s="6"/>
    </row>
    <row r="16" spans="1:12" ht="15" x14ac:dyDescent="0.25">
      <c r="A16" s="9" t="s">
        <v>45</v>
      </c>
      <c r="B16" s="6"/>
      <c r="C16" s="6"/>
      <c r="D16" s="6"/>
      <c r="E16" s="6"/>
      <c r="F16" s="6"/>
      <c r="G16" s="10"/>
      <c r="H16" s="10"/>
      <c r="I16" s="10"/>
      <c r="J16" s="10"/>
      <c r="K16" s="6"/>
      <c r="L16" s="6"/>
    </row>
    <row r="17" spans="1:10" ht="15" x14ac:dyDescent="0.25">
      <c r="A17" s="9" t="s">
        <v>46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15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4.25" x14ac:dyDescent="0.2">
      <c r="A19" s="1"/>
    </row>
    <row r="20" spans="1:10" ht="14.25" x14ac:dyDescent="0.2">
      <c r="A20" s="1"/>
    </row>
    <row r="21" spans="1:10" x14ac:dyDescent="0.2">
      <c r="A21" s="3"/>
    </row>
  </sheetData>
  <mergeCells count="16">
    <mergeCell ref="K1:L1"/>
    <mergeCell ref="K2:L2"/>
    <mergeCell ref="K4:L4"/>
    <mergeCell ref="K7:K8"/>
    <mergeCell ref="B13:F13"/>
    <mergeCell ref="B11:F11"/>
    <mergeCell ref="B10:F10"/>
    <mergeCell ref="B9:F9"/>
    <mergeCell ref="H7:H8"/>
    <mergeCell ref="G7:G8"/>
    <mergeCell ref="I1:J1"/>
    <mergeCell ref="I2:J2"/>
    <mergeCell ref="I4:J4"/>
    <mergeCell ref="I7:I8"/>
    <mergeCell ref="L7:L8"/>
    <mergeCell ref="J7:J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workbookViewId="0">
      <selection activeCell="G58" sqref="G58"/>
    </sheetView>
  </sheetViews>
  <sheetFormatPr defaultRowHeight="12.75" x14ac:dyDescent="0.2"/>
  <cols>
    <col min="1" max="1" width="31.85546875" customWidth="1"/>
    <col min="2" max="2" width="8.5703125" customWidth="1"/>
    <col min="3" max="3" width="9.5703125" customWidth="1"/>
    <col min="4" max="4" width="8.5703125" customWidth="1"/>
    <col min="5" max="5" width="9.28515625" customWidth="1"/>
    <col min="6" max="6" width="12.42578125" customWidth="1"/>
    <col min="7" max="7" width="10.140625" customWidth="1"/>
    <col min="8" max="8" width="11.140625" customWidth="1"/>
    <col min="9" max="9" width="9.85546875" customWidth="1"/>
    <col min="10" max="10" width="14.5703125" customWidth="1"/>
    <col min="11" max="11" width="12.42578125" bestFit="1" customWidth="1"/>
  </cols>
  <sheetData>
    <row r="1" spans="1:10" ht="12.75" customHeight="1" x14ac:dyDescent="0.2">
      <c r="A1" s="5"/>
      <c r="B1" s="5"/>
      <c r="C1" s="5"/>
      <c r="D1" s="5"/>
      <c r="E1" s="5"/>
      <c r="F1" s="5"/>
      <c r="G1" s="5"/>
      <c r="H1" s="41"/>
      <c r="I1" s="168" t="s">
        <v>85</v>
      </c>
      <c r="J1" s="168"/>
    </row>
    <row r="2" spans="1:10" ht="15" x14ac:dyDescent="0.25">
      <c r="A2" s="5"/>
      <c r="B2" s="5"/>
      <c r="C2" s="5"/>
      <c r="D2" s="5"/>
      <c r="E2" s="5"/>
      <c r="F2" s="5"/>
      <c r="G2" s="5"/>
      <c r="H2" s="42"/>
      <c r="I2" s="43" t="s">
        <v>54</v>
      </c>
      <c r="J2" s="43"/>
    </row>
    <row r="3" spans="1:10" ht="15" x14ac:dyDescent="0.25">
      <c r="A3" s="5"/>
      <c r="B3" s="5"/>
      <c r="C3" s="5"/>
      <c r="D3" s="5"/>
      <c r="E3" s="5"/>
      <c r="F3" s="5"/>
      <c r="G3" s="5"/>
      <c r="H3" s="32"/>
      <c r="I3" s="35"/>
      <c r="J3" s="35"/>
    </row>
    <row r="4" spans="1:10" ht="15" x14ac:dyDescent="0.25">
      <c r="A4" s="5"/>
      <c r="B4" s="5"/>
      <c r="C4" s="5"/>
      <c r="D4" s="5"/>
      <c r="E4" s="5"/>
      <c r="F4" s="5"/>
      <c r="G4" s="5"/>
      <c r="H4" s="42"/>
      <c r="I4" s="43" t="s">
        <v>86</v>
      </c>
      <c r="J4" s="43"/>
    </row>
    <row r="5" spans="1:10" x14ac:dyDescent="0.2">
      <c r="A5" s="45" t="s">
        <v>127</v>
      </c>
      <c r="B5" s="21"/>
      <c r="C5" s="21"/>
      <c r="D5" s="21"/>
      <c r="E5" s="21"/>
      <c r="F5" s="21"/>
      <c r="G5" s="21"/>
      <c r="H5" s="21"/>
      <c r="I5" s="18"/>
      <c r="J5" s="21"/>
    </row>
    <row r="6" spans="1:10" x14ac:dyDescent="0.2">
      <c r="A6" s="17"/>
      <c r="B6" s="17"/>
      <c r="C6" s="5"/>
      <c r="D6" s="5"/>
      <c r="E6" s="5"/>
      <c r="F6" s="5"/>
      <c r="G6" s="5"/>
      <c r="H6" s="5"/>
      <c r="I6" s="5"/>
      <c r="J6" s="21"/>
    </row>
    <row r="7" spans="1:10" ht="40.5" customHeight="1" x14ac:dyDescent="0.2">
      <c r="A7" s="46" t="s">
        <v>96</v>
      </c>
      <c r="B7" s="170" t="s">
        <v>87</v>
      </c>
      <c r="C7" s="171"/>
      <c r="D7" s="48" t="s">
        <v>88</v>
      </c>
      <c r="E7" s="47" t="s">
        <v>98</v>
      </c>
      <c r="F7" s="33" t="s">
        <v>89</v>
      </c>
      <c r="G7" s="36" t="s">
        <v>90</v>
      </c>
      <c r="H7" s="170" t="s">
        <v>91</v>
      </c>
      <c r="I7" s="171"/>
      <c r="J7" s="169" t="s">
        <v>95</v>
      </c>
    </row>
    <row r="8" spans="1:10" ht="22.5" customHeight="1" x14ac:dyDescent="0.2">
      <c r="A8" s="50" t="s">
        <v>97</v>
      </c>
      <c r="B8" s="169" t="s">
        <v>99</v>
      </c>
      <c r="C8" s="169" t="s">
        <v>92</v>
      </c>
      <c r="D8" s="169" t="s">
        <v>103</v>
      </c>
      <c r="E8" s="169" t="s">
        <v>92</v>
      </c>
      <c r="F8" s="169" t="s">
        <v>92</v>
      </c>
      <c r="G8" s="169" t="s">
        <v>103</v>
      </c>
      <c r="H8" s="169" t="s">
        <v>93</v>
      </c>
      <c r="I8" s="169" t="s">
        <v>94</v>
      </c>
      <c r="J8" s="169"/>
    </row>
    <row r="9" spans="1:10" ht="15.75" customHeight="1" x14ac:dyDescent="0.2">
      <c r="A9" s="51"/>
      <c r="B9" s="169"/>
      <c r="C9" s="169"/>
      <c r="D9" s="169"/>
      <c r="E9" s="169"/>
      <c r="F9" s="169"/>
      <c r="G9" s="169"/>
      <c r="H9" s="169"/>
      <c r="I9" s="169"/>
      <c r="J9" s="169"/>
    </row>
    <row r="10" spans="1:10" x14ac:dyDescent="0.2">
      <c r="A10" s="49" t="s">
        <v>66</v>
      </c>
      <c r="B10" s="25">
        <v>172.291</v>
      </c>
      <c r="C10" s="25"/>
      <c r="D10" s="25"/>
      <c r="E10" s="25"/>
      <c r="F10" s="25"/>
      <c r="G10" s="25"/>
      <c r="H10" s="23"/>
      <c r="I10" s="25"/>
      <c r="J10" s="25">
        <f t="shared" ref="J10:J28" si="0">SUM(B10:I10)</f>
        <v>172.291</v>
      </c>
    </row>
    <row r="11" spans="1:10" ht="25.5" x14ac:dyDescent="0.2">
      <c r="A11" s="31" t="s">
        <v>67</v>
      </c>
      <c r="B11" s="25">
        <v>64.153999999999996</v>
      </c>
      <c r="C11" s="25"/>
      <c r="D11" s="25"/>
      <c r="E11" s="25"/>
      <c r="F11" s="25"/>
      <c r="G11" s="25"/>
      <c r="H11" s="23"/>
      <c r="I11" s="25"/>
      <c r="J11" s="25">
        <f t="shared" si="0"/>
        <v>64.153999999999996</v>
      </c>
    </row>
    <row r="12" spans="1:10" x14ac:dyDescent="0.2">
      <c r="A12" s="29" t="s">
        <v>173</v>
      </c>
      <c r="B12" s="25">
        <v>47.201000000000001</v>
      </c>
      <c r="C12" s="25"/>
      <c r="D12" s="25"/>
      <c r="E12" s="25"/>
      <c r="F12" s="25"/>
      <c r="G12" s="25"/>
      <c r="H12" s="23"/>
      <c r="I12" s="25"/>
      <c r="J12" s="25">
        <f t="shared" si="0"/>
        <v>47.201000000000001</v>
      </c>
    </row>
    <row r="13" spans="1:10" ht="25.5" x14ac:dyDescent="0.2">
      <c r="A13" s="98" t="s">
        <v>169</v>
      </c>
      <c r="B13" s="25">
        <v>4.2590000000000003</v>
      </c>
      <c r="C13" s="25"/>
      <c r="D13" s="25"/>
      <c r="E13" s="25"/>
      <c r="F13" s="25"/>
      <c r="G13" s="25"/>
      <c r="H13" s="23"/>
      <c r="I13" s="25"/>
      <c r="J13" s="25">
        <f t="shared" si="0"/>
        <v>4.2590000000000003</v>
      </c>
    </row>
    <row r="14" spans="1:10" x14ac:dyDescent="0.2">
      <c r="A14" s="29" t="s">
        <v>68</v>
      </c>
      <c r="B14" s="25">
        <v>56.79</v>
      </c>
      <c r="C14" s="25"/>
      <c r="D14" s="25"/>
      <c r="E14" s="25"/>
      <c r="F14" s="25"/>
      <c r="G14" s="25"/>
      <c r="H14" s="23"/>
      <c r="I14" s="25"/>
      <c r="J14" s="25">
        <f t="shared" si="0"/>
        <v>56.79</v>
      </c>
    </row>
    <row r="15" spans="1:10" ht="27.75" customHeight="1" x14ac:dyDescent="0.2">
      <c r="A15" s="31" t="s">
        <v>116</v>
      </c>
      <c r="B15" s="25">
        <v>19.202000000000002</v>
      </c>
      <c r="C15" s="25"/>
      <c r="D15" s="25"/>
      <c r="E15" s="25"/>
      <c r="F15" s="25"/>
      <c r="G15" s="25"/>
      <c r="H15" s="23"/>
      <c r="I15" s="25"/>
      <c r="J15" s="25">
        <f t="shared" si="0"/>
        <v>19.202000000000002</v>
      </c>
    </row>
    <row r="16" spans="1:10" s="16" customFormat="1" ht="37.5" customHeight="1" x14ac:dyDescent="0.2">
      <c r="A16" s="31" t="s">
        <v>107</v>
      </c>
      <c r="B16" s="26">
        <v>144.99700000000001</v>
      </c>
      <c r="C16" s="26"/>
      <c r="D16" s="26"/>
      <c r="E16" s="26"/>
      <c r="F16" s="26"/>
      <c r="G16" s="26"/>
      <c r="H16" s="27"/>
      <c r="I16" s="26"/>
      <c r="J16" s="26">
        <f t="shared" si="0"/>
        <v>144.99700000000001</v>
      </c>
    </row>
    <row r="17" spans="1:10" hidden="1" x14ac:dyDescent="0.2">
      <c r="A17" s="31"/>
      <c r="B17" s="25"/>
      <c r="C17" s="25"/>
      <c r="D17" s="25"/>
      <c r="E17" s="25"/>
      <c r="F17" s="25"/>
      <c r="G17" s="25"/>
      <c r="H17" s="23"/>
      <c r="I17" s="25"/>
      <c r="J17" s="26">
        <f t="shared" si="0"/>
        <v>0</v>
      </c>
    </row>
    <row r="18" spans="1:10" ht="25.5" x14ac:dyDescent="0.2">
      <c r="A18" s="31" t="s">
        <v>170</v>
      </c>
      <c r="B18" s="81">
        <v>0.66800000000000004</v>
      </c>
      <c r="C18" s="81"/>
      <c r="D18" s="81"/>
      <c r="E18" s="81"/>
      <c r="F18" s="81"/>
      <c r="G18" s="81"/>
      <c r="H18" s="82"/>
      <c r="I18" s="81"/>
      <c r="J18" s="26">
        <f t="shared" si="0"/>
        <v>0.66800000000000004</v>
      </c>
    </row>
    <row r="19" spans="1:10" ht="38.25" x14ac:dyDescent="0.2">
      <c r="A19" s="31" t="s">
        <v>117</v>
      </c>
      <c r="B19" s="81">
        <v>22.425999999999998</v>
      </c>
      <c r="C19" s="81"/>
      <c r="D19" s="81"/>
      <c r="E19" s="81"/>
      <c r="F19" s="81"/>
      <c r="G19" s="81"/>
      <c r="H19" s="82"/>
      <c r="I19" s="81"/>
      <c r="J19" s="25">
        <f t="shared" si="0"/>
        <v>22.425999999999998</v>
      </c>
    </row>
    <row r="20" spans="1:10" ht="38.25" x14ac:dyDescent="0.2">
      <c r="A20" s="31" t="s">
        <v>105</v>
      </c>
      <c r="B20" s="81">
        <v>17.756</v>
      </c>
      <c r="C20" s="81"/>
      <c r="D20" s="81"/>
      <c r="E20" s="81"/>
      <c r="F20" s="81"/>
      <c r="G20" s="81"/>
      <c r="H20" s="82"/>
      <c r="I20" s="81"/>
      <c r="J20" s="25">
        <f t="shared" si="0"/>
        <v>17.756</v>
      </c>
    </row>
    <row r="21" spans="1:10" x14ac:dyDescent="0.2">
      <c r="A21" s="29" t="s">
        <v>69</v>
      </c>
      <c r="B21" s="25">
        <v>158.05099999999999</v>
      </c>
      <c r="C21" s="25"/>
      <c r="D21" s="25"/>
      <c r="E21" s="25"/>
      <c r="F21" s="25"/>
      <c r="G21" s="25"/>
      <c r="H21" s="23"/>
      <c r="I21" s="25"/>
      <c r="J21" s="25">
        <f t="shared" si="0"/>
        <v>158.05099999999999</v>
      </c>
    </row>
    <row r="22" spans="1:10" x14ac:dyDescent="0.2">
      <c r="A22" s="29" t="s">
        <v>70</v>
      </c>
      <c r="B22" s="25">
        <v>10.528</v>
      </c>
      <c r="C22" s="25"/>
      <c r="D22" s="25"/>
      <c r="E22" s="25"/>
      <c r="F22" s="25"/>
      <c r="G22" s="25"/>
      <c r="H22" s="23"/>
      <c r="I22" s="25"/>
      <c r="J22" s="25">
        <f t="shared" si="0"/>
        <v>10.528</v>
      </c>
    </row>
    <row r="23" spans="1:10" x14ac:dyDescent="0.2">
      <c r="A23" s="83" t="s">
        <v>106</v>
      </c>
      <c r="B23" s="81">
        <v>394.04300000000001</v>
      </c>
      <c r="C23" s="81"/>
      <c r="D23" s="81"/>
      <c r="E23" s="81"/>
      <c r="F23" s="81"/>
      <c r="G23" s="81"/>
      <c r="H23" s="82"/>
      <c r="I23" s="81"/>
      <c r="J23" s="81">
        <f t="shared" si="0"/>
        <v>394.04300000000001</v>
      </c>
    </row>
    <row r="24" spans="1:10" ht="25.5" x14ac:dyDescent="0.2">
      <c r="A24" s="84" t="s">
        <v>171</v>
      </c>
      <c r="B24" s="81">
        <v>1.8680000000000001</v>
      </c>
      <c r="C24" s="81"/>
      <c r="D24" s="81"/>
      <c r="E24" s="81"/>
      <c r="F24" s="81"/>
      <c r="G24" s="81"/>
      <c r="H24" s="82"/>
      <c r="I24" s="81"/>
      <c r="J24" s="81">
        <f t="shared" si="0"/>
        <v>1.8680000000000001</v>
      </c>
    </row>
    <row r="25" spans="1:10" ht="1.5" hidden="1" customHeight="1" x14ac:dyDescent="0.2">
      <c r="A25" s="83"/>
      <c r="B25" s="81"/>
      <c r="C25" s="81"/>
      <c r="D25" s="81"/>
      <c r="E25" s="81"/>
      <c r="F25" s="81"/>
      <c r="G25" s="81"/>
      <c r="H25" s="82"/>
      <c r="I25" s="81"/>
      <c r="J25" s="81">
        <f t="shared" si="0"/>
        <v>0</v>
      </c>
    </row>
    <row r="26" spans="1:10" x14ac:dyDescent="0.2">
      <c r="A26" s="83" t="s">
        <v>172</v>
      </c>
      <c r="B26" s="81">
        <v>6.9569999999999999</v>
      </c>
      <c r="C26" s="81"/>
      <c r="D26" s="81"/>
      <c r="E26" s="92"/>
      <c r="F26" s="81"/>
      <c r="G26" s="81"/>
      <c r="H26" s="82"/>
      <c r="I26" s="81"/>
      <c r="J26" s="25">
        <f t="shared" si="0"/>
        <v>6.9569999999999999</v>
      </c>
    </row>
    <row r="27" spans="1:10" x14ac:dyDescent="0.2">
      <c r="A27" s="29" t="s">
        <v>108</v>
      </c>
      <c r="B27" s="81"/>
      <c r="C27" s="81"/>
      <c r="D27" s="81"/>
      <c r="E27" s="92"/>
      <c r="F27" s="81">
        <v>100</v>
      </c>
      <c r="G27" s="81"/>
      <c r="H27" s="82"/>
      <c r="I27" s="81"/>
      <c r="J27" s="25">
        <f t="shared" si="0"/>
        <v>100</v>
      </c>
    </row>
    <row r="28" spans="1:10" x14ac:dyDescent="0.2">
      <c r="A28" s="83" t="s">
        <v>120</v>
      </c>
      <c r="B28" s="81"/>
      <c r="C28" s="81"/>
      <c r="D28" s="81"/>
      <c r="E28" s="92"/>
      <c r="F28" s="81">
        <v>100</v>
      </c>
      <c r="G28" s="81"/>
      <c r="H28" s="82"/>
      <c r="I28" s="81"/>
      <c r="J28" s="81">
        <f t="shared" si="0"/>
        <v>100</v>
      </c>
    </row>
    <row r="29" spans="1:10" x14ac:dyDescent="0.2">
      <c r="A29" s="94" t="s">
        <v>159</v>
      </c>
      <c r="B29" s="81"/>
      <c r="C29" s="81">
        <v>1000</v>
      </c>
      <c r="D29" s="81"/>
      <c r="E29" s="92"/>
      <c r="F29" s="81"/>
      <c r="G29" s="81"/>
      <c r="H29" s="82"/>
      <c r="I29" s="81"/>
      <c r="J29" s="81">
        <f>SUM(B29:I29)</f>
        <v>1000</v>
      </c>
    </row>
    <row r="30" spans="1:10" x14ac:dyDescent="0.2">
      <c r="A30" s="94" t="s">
        <v>113</v>
      </c>
      <c r="B30" s="81"/>
      <c r="C30" s="81"/>
      <c r="D30" s="81"/>
      <c r="E30" s="92"/>
      <c r="F30" s="81"/>
      <c r="G30" s="81"/>
      <c r="H30" s="82"/>
      <c r="I30" s="81"/>
      <c r="J30" s="81">
        <f>SUM(B30:I30)</f>
        <v>0</v>
      </c>
    </row>
    <row r="31" spans="1:10" x14ac:dyDescent="0.2">
      <c r="A31" s="29" t="s">
        <v>71</v>
      </c>
      <c r="B31" s="25"/>
      <c r="C31" s="25">
        <v>1500</v>
      </c>
      <c r="D31" s="25"/>
      <c r="E31" s="28"/>
      <c r="F31" s="25">
        <v>127.58199999999999</v>
      </c>
      <c r="G31" s="25"/>
      <c r="H31" s="23"/>
      <c r="I31" s="25"/>
      <c r="J31" s="25">
        <f t="shared" ref="J31:J41" si="1">SUM(B31:I31)</f>
        <v>1627.5819999999999</v>
      </c>
    </row>
    <row r="32" spans="1:10" x14ac:dyDescent="0.2">
      <c r="A32" s="98" t="s">
        <v>167</v>
      </c>
      <c r="B32" s="25"/>
      <c r="C32" s="25">
        <v>100</v>
      </c>
      <c r="D32" s="25"/>
      <c r="E32" s="28"/>
      <c r="F32" s="25"/>
      <c r="G32" s="25"/>
      <c r="H32" s="23"/>
      <c r="I32" s="25"/>
      <c r="J32" s="25">
        <f t="shared" si="1"/>
        <v>100</v>
      </c>
    </row>
    <row r="33" spans="1:11" x14ac:dyDescent="0.2">
      <c r="A33" s="83" t="s">
        <v>81</v>
      </c>
      <c r="B33" s="81"/>
      <c r="C33" s="81"/>
      <c r="D33" s="81"/>
      <c r="E33" s="81">
        <v>380</v>
      </c>
      <c r="F33" s="81"/>
      <c r="G33" s="81"/>
      <c r="H33" s="82"/>
      <c r="I33" s="81"/>
      <c r="J33" s="25">
        <f t="shared" si="1"/>
        <v>380</v>
      </c>
    </row>
    <row r="34" spans="1:11" x14ac:dyDescent="0.2">
      <c r="A34" s="29" t="s">
        <v>72</v>
      </c>
      <c r="B34" s="28"/>
      <c r="C34" s="28"/>
      <c r="D34" s="28"/>
      <c r="E34" s="25"/>
      <c r="F34" s="25"/>
      <c r="G34" s="25">
        <v>182.023</v>
      </c>
      <c r="H34" s="23">
        <v>243.85599999999999</v>
      </c>
      <c r="I34" s="25"/>
      <c r="J34" s="25">
        <f t="shared" si="1"/>
        <v>425.87900000000002</v>
      </c>
    </row>
    <row r="35" spans="1:11" x14ac:dyDescent="0.2">
      <c r="A35" s="29" t="s">
        <v>73</v>
      </c>
      <c r="B35" s="28"/>
      <c r="C35" s="28"/>
      <c r="D35" s="28"/>
      <c r="E35" s="25"/>
      <c r="F35" s="25"/>
      <c r="G35" s="25">
        <v>9.1310000000000002</v>
      </c>
      <c r="H35" s="99">
        <v>114.998</v>
      </c>
      <c r="I35" s="25"/>
      <c r="J35" s="25">
        <f t="shared" si="1"/>
        <v>124.129</v>
      </c>
    </row>
    <row r="36" spans="1:11" x14ac:dyDescent="0.2">
      <c r="A36" s="29" t="s">
        <v>74</v>
      </c>
      <c r="B36" s="28"/>
      <c r="C36" s="28"/>
      <c r="D36" s="28"/>
      <c r="E36" s="25"/>
      <c r="F36" s="25"/>
      <c r="G36" s="25">
        <v>1.5349999999999999</v>
      </c>
      <c r="H36" s="99">
        <v>258.62799999999999</v>
      </c>
      <c r="I36" s="25"/>
      <c r="J36" s="25">
        <f t="shared" si="1"/>
        <v>260.16300000000001</v>
      </c>
    </row>
    <row r="37" spans="1:11" x14ac:dyDescent="0.2">
      <c r="A37" s="29" t="s">
        <v>75</v>
      </c>
      <c r="B37" s="28"/>
      <c r="C37" s="28"/>
      <c r="D37" s="28"/>
      <c r="E37" s="25"/>
      <c r="F37" s="25"/>
      <c r="G37" s="25">
        <v>10.144</v>
      </c>
      <c r="H37" s="99">
        <v>24.974</v>
      </c>
      <c r="I37" s="25"/>
      <c r="J37" s="25">
        <f t="shared" si="1"/>
        <v>35.118000000000002</v>
      </c>
    </row>
    <row r="38" spans="1:11" x14ac:dyDescent="0.2">
      <c r="A38" s="29" t="s">
        <v>76</v>
      </c>
      <c r="B38" s="28"/>
      <c r="C38" s="28"/>
      <c r="D38" s="28"/>
      <c r="E38" s="25"/>
      <c r="F38" s="25"/>
      <c r="G38" s="25"/>
      <c r="H38" s="99"/>
      <c r="I38" s="28"/>
      <c r="J38" s="25">
        <f t="shared" si="1"/>
        <v>0</v>
      </c>
    </row>
    <row r="39" spans="1:11" x14ac:dyDescent="0.2">
      <c r="A39" s="23" t="s">
        <v>38</v>
      </c>
      <c r="B39" s="28"/>
      <c r="C39" s="28"/>
      <c r="D39" s="25">
        <v>3.8959999999999999</v>
      </c>
      <c r="E39" s="25"/>
      <c r="F39" s="25"/>
      <c r="G39" s="25"/>
      <c r="H39" s="100"/>
      <c r="I39" s="28"/>
      <c r="J39" s="25">
        <f t="shared" si="1"/>
        <v>3.8959999999999999</v>
      </c>
    </row>
    <row r="40" spans="1:11" x14ac:dyDescent="0.2">
      <c r="A40" s="82" t="s">
        <v>119</v>
      </c>
      <c r="B40" s="92"/>
      <c r="C40" s="92"/>
      <c r="D40" s="81"/>
      <c r="E40" s="81"/>
      <c r="F40" s="81"/>
      <c r="G40" s="81"/>
      <c r="H40" s="97">
        <v>60.268999999999998</v>
      </c>
      <c r="I40" s="92"/>
      <c r="J40" s="25">
        <f t="shared" si="1"/>
        <v>60.268999999999998</v>
      </c>
    </row>
    <row r="41" spans="1:11" x14ac:dyDescent="0.2">
      <c r="A41" s="24" t="s">
        <v>109</v>
      </c>
      <c r="B41" s="28"/>
      <c r="C41" s="25"/>
      <c r="D41" s="28">
        <v>1790.2639999999999</v>
      </c>
      <c r="F41" s="25"/>
      <c r="G41" s="25"/>
      <c r="H41" s="23"/>
      <c r="I41" s="25"/>
      <c r="J41" s="28">
        <f t="shared" si="1"/>
        <v>1790.2639999999999</v>
      </c>
    </row>
    <row r="42" spans="1:11" x14ac:dyDescent="0.2">
      <c r="A42" s="24" t="s">
        <v>22</v>
      </c>
      <c r="B42" s="28">
        <f>SUM(B9:B41)</f>
        <v>1121.191</v>
      </c>
      <c r="C42" s="95">
        <f>SUM(C9:C41)</f>
        <v>2600</v>
      </c>
      <c r="D42" s="28">
        <f>SUM(D9:D41)</f>
        <v>1794.1599999999999</v>
      </c>
      <c r="E42" s="95">
        <f>SUM(E9:E39)</f>
        <v>380</v>
      </c>
      <c r="F42" s="95">
        <f>SUM(F9:F41)</f>
        <v>327.58199999999999</v>
      </c>
      <c r="G42" s="28">
        <f>SUM(G9:G41)</f>
        <v>202.833</v>
      </c>
      <c r="H42" s="28">
        <f>SUM(H9:H41)</f>
        <v>702.72500000000002</v>
      </c>
      <c r="I42" s="95">
        <f>SUM(I9:I41)</f>
        <v>0</v>
      </c>
      <c r="J42" s="28">
        <f>SUM(J10:J41)</f>
        <v>7128.491</v>
      </c>
      <c r="K42" s="2"/>
    </row>
    <row r="43" spans="1:11" x14ac:dyDescent="0.2">
      <c r="A43" s="34" t="s">
        <v>77</v>
      </c>
      <c r="B43" s="30"/>
      <c r="C43" s="19"/>
      <c r="D43" s="19"/>
      <c r="E43" s="19"/>
      <c r="F43" s="19"/>
      <c r="G43" s="19"/>
      <c r="H43" s="19"/>
      <c r="I43" s="19"/>
      <c r="J43" s="19">
        <f>SUM(C42+E42+F42+I42)</f>
        <v>3307.5819999999999</v>
      </c>
      <c r="K43" s="2"/>
    </row>
    <row r="44" spans="1:11" x14ac:dyDescent="0.2">
      <c r="A44" s="30" t="s">
        <v>115</v>
      </c>
      <c r="B44" s="19"/>
      <c r="C44" s="19"/>
      <c r="D44" s="19"/>
      <c r="E44" s="19"/>
      <c r="F44" s="19"/>
      <c r="G44" s="19"/>
      <c r="H44" s="19"/>
      <c r="I44" s="19"/>
      <c r="J44" s="19">
        <f>SUM(B42+D42+G42+H42)-H40</f>
        <v>3760.64</v>
      </c>
    </row>
    <row r="45" spans="1:11" x14ac:dyDescent="0.2">
      <c r="A45" s="34" t="s">
        <v>118</v>
      </c>
      <c r="I45" s="2"/>
      <c r="J45" s="2">
        <v>60.268999999999998</v>
      </c>
    </row>
    <row r="46" spans="1:11" hidden="1" x14ac:dyDescent="0.2">
      <c r="A46" s="34"/>
      <c r="I46" s="2">
        <f>SUM(B42:I42)</f>
        <v>7128.491</v>
      </c>
      <c r="J46" s="2"/>
    </row>
    <row r="47" spans="1:11" x14ac:dyDescent="0.2">
      <c r="A47" s="34"/>
      <c r="C47" s="4"/>
      <c r="I47" s="2"/>
      <c r="J47" s="85"/>
    </row>
    <row r="48" spans="1:11" x14ac:dyDescent="0.2">
      <c r="A48" s="86"/>
      <c r="I48" s="2"/>
      <c r="J48" s="87"/>
    </row>
    <row r="49" spans="1:10" x14ac:dyDescent="0.2">
      <c r="B49" s="93"/>
      <c r="C49" s="4"/>
      <c r="H49" s="2"/>
      <c r="J49" s="2"/>
    </row>
    <row r="51" spans="1:10" ht="15.75" x14ac:dyDescent="0.25">
      <c r="A51" s="20" t="s">
        <v>45</v>
      </c>
    </row>
    <row r="52" spans="1:10" ht="15.75" x14ac:dyDescent="0.25">
      <c r="A52" s="22" t="s">
        <v>46</v>
      </c>
    </row>
  </sheetData>
  <mergeCells count="12">
    <mergeCell ref="B7:C7"/>
    <mergeCell ref="B8:B9"/>
    <mergeCell ref="C8:C9"/>
    <mergeCell ref="D8:D9"/>
    <mergeCell ref="E8:E9"/>
    <mergeCell ref="I1:J1"/>
    <mergeCell ref="F8:F9"/>
    <mergeCell ref="H8:H9"/>
    <mergeCell ref="I8:I9"/>
    <mergeCell ref="J7:J9"/>
    <mergeCell ref="H7:I7"/>
    <mergeCell ref="G8:G9"/>
  </mergeCells>
  <pageMargins left="0.78740157480314965" right="0.78740157480314965" top="1.1417322834645669" bottom="1.141732283464566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Lisa 2</vt:lpstr>
      <vt:lpstr>Sheet1</vt:lpstr>
      <vt:lpstr>Lisa 5</vt:lpstr>
      <vt:lpstr>Lisa 6</vt:lpstr>
    </vt:vector>
  </TitlesOfParts>
  <Company>Kohtla-Järve Linnavalitsus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Satsuta</dc:creator>
  <cp:lastModifiedBy>Kristi Nõmm</cp:lastModifiedBy>
  <cp:lastPrinted>2021-01-06T11:26:41Z</cp:lastPrinted>
  <dcterms:created xsi:type="dcterms:W3CDTF">2011-10-05T12:25:05Z</dcterms:created>
  <dcterms:modified xsi:type="dcterms:W3CDTF">2021-01-07T13:08:46Z</dcterms:modified>
</cp:coreProperties>
</file>