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 Nomm\Desktop\"/>
    </mc:Choice>
  </mc:AlternateContent>
  <xr:revisionPtr revIDLastSave="0" documentId="13_ncr:1_{6D9BA4EE-2E6D-4BF7-8337-166A722868DE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Lisa 2" sheetId="2" r:id="rId1"/>
    <sheet name="Sheet1" sheetId="8" state="hidden" r:id="rId2"/>
    <sheet name="Lisa 5" sheetId="5" r:id="rId3"/>
    <sheet name="Lisa 6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2" l="1"/>
  <c r="F77" i="2"/>
  <c r="F14" i="2" l="1"/>
  <c r="G55" i="2"/>
  <c r="G97" i="2" l="1"/>
  <c r="G69" i="2"/>
  <c r="G66" i="2"/>
  <c r="G65" i="2"/>
  <c r="G64" i="2"/>
  <c r="G63" i="2"/>
  <c r="G62" i="2"/>
  <c r="G54" i="2"/>
  <c r="G53" i="2"/>
  <c r="G109" i="2"/>
  <c r="G59" i="2"/>
  <c r="G51" i="2"/>
  <c r="G95" i="2"/>
  <c r="J27" i="9" l="1"/>
  <c r="J17" i="9"/>
  <c r="J18" i="9"/>
  <c r="G90" i="2" l="1"/>
  <c r="G82" i="2"/>
  <c r="I14" i="5" l="1"/>
  <c r="I12" i="5"/>
  <c r="I11" i="5"/>
  <c r="G42" i="2" l="1"/>
  <c r="G106" i="2"/>
  <c r="G107" i="2"/>
  <c r="G108" i="2"/>
  <c r="G105" i="2"/>
  <c r="G104" i="2"/>
  <c r="G103" i="2"/>
  <c r="G101" i="2"/>
  <c r="G100" i="2"/>
  <c r="G99" i="2"/>
  <c r="G98" i="2"/>
  <c r="G96" i="2"/>
  <c r="G94" i="2"/>
  <c r="G93" i="2"/>
  <c r="G92" i="2"/>
  <c r="G91" i="2"/>
  <c r="G89" i="2"/>
  <c r="G88" i="2"/>
  <c r="G87" i="2"/>
  <c r="G86" i="2"/>
  <c r="G85" i="2"/>
  <c r="G84" i="2"/>
  <c r="G83" i="2"/>
  <c r="G81" i="2"/>
  <c r="G80" i="2"/>
  <c r="G72" i="2"/>
  <c r="G73" i="2"/>
  <c r="G74" i="2"/>
  <c r="G75" i="2"/>
  <c r="G52" i="2"/>
  <c r="G56" i="2"/>
  <c r="G57" i="2"/>
  <c r="G58" i="2"/>
  <c r="G60" i="2"/>
  <c r="G61" i="2"/>
  <c r="G67" i="2"/>
  <c r="G68" i="2"/>
  <c r="G70" i="2"/>
  <c r="G39" i="2"/>
  <c r="G40" i="2"/>
  <c r="G41" i="2"/>
  <c r="G43" i="2"/>
  <c r="G44" i="2"/>
  <c r="G45" i="2"/>
  <c r="G46" i="2"/>
  <c r="G47" i="2"/>
  <c r="G48" i="2"/>
  <c r="G49" i="2"/>
  <c r="G38" i="2"/>
  <c r="G36" i="2"/>
  <c r="G30" i="2"/>
  <c r="G31" i="2"/>
  <c r="G32" i="2"/>
  <c r="G29" i="2"/>
  <c r="G27" i="2"/>
  <c r="G20" i="2"/>
  <c r="G21" i="2"/>
  <c r="G22" i="2"/>
  <c r="G23" i="2"/>
  <c r="G24" i="2"/>
  <c r="G25" i="2"/>
  <c r="G26" i="2"/>
  <c r="G19" i="2"/>
  <c r="G15" i="2"/>
  <c r="G16" i="2"/>
  <c r="G17" i="2"/>
  <c r="G11" i="2"/>
  <c r="G12" i="2"/>
  <c r="G10" i="2"/>
  <c r="F102" i="2"/>
  <c r="F76" i="2"/>
  <c r="F71" i="2" s="1"/>
  <c r="F50" i="2"/>
  <c r="F37" i="2"/>
  <c r="F35" i="2" s="1"/>
  <c r="F28" i="2"/>
  <c r="F18" i="2"/>
  <c r="F9" i="2"/>
  <c r="J29" i="9"/>
  <c r="G77" i="2" l="1"/>
  <c r="G76" i="2" s="1"/>
  <c r="G71" i="2" s="1"/>
  <c r="G50" i="2"/>
  <c r="G102" i="2"/>
  <c r="G37" i="2"/>
  <c r="G35" i="2" s="1"/>
  <c r="G28" i="2"/>
  <c r="G18" i="2"/>
  <c r="G9" i="2"/>
  <c r="F34" i="2"/>
  <c r="F33" i="2" s="1"/>
  <c r="F13" i="2"/>
  <c r="E76" i="2"/>
  <c r="E71" i="2" s="1"/>
  <c r="E102" i="2"/>
  <c r="E50" i="2"/>
  <c r="G34" i="2" l="1"/>
  <c r="G33" i="2" s="1"/>
  <c r="F8" i="2"/>
  <c r="E37" i="2"/>
  <c r="E35" i="2" s="1"/>
  <c r="F110" i="2" l="1"/>
  <c r="E14" i="2"/>
  <c r="G14" i="2" s="1"/>
  <c r="G13" i="2" s="1"/>
  <c r="G8" i="2" s="1"/>
  <c r="G110" i="2" l="1"/>
  <c r="J28" i="9"/>
  <c r="J26" i="9" l="1"/>
  <c r="J40" i="9"/>
  <c r="E34" i="2"/>
  <c r="E33" i="2" s="1"/>
  <c r="E28" i="2"/>
  <c r="E18" i="2"/>
  <c r="E9" i="2"/>
  <c r="J41" i="9"/>
  <c r="J30" i="9"/>
  <c r="E13" i="2" l="1"/>
  <c r="E8" i="2" l="1"/>
  <c r="J33" i="9"/>
  <c r="E42" i="9"/>
  <c r="J25" i="9"/>
  <c r="J24" i="9"/>
  <c r="J23" i="9"/>
  <c r="J19" i="9"/>
  <c r="J20" i="9"/>
  <c r="E110" i="2" l="1"/>
  <c r="G42" i="9"/>
  <c r="H13" i="5" l="1"/>
  <c r="H10" i="5"/>
  <c r="J22" i="9"/>
  <c r="J32" i="9"/>
  <c r="H9" i="5" l="1"/>
  <c r="I13" i="5"/>
  <c r="J31" i="9" l="1"/>
  <c r="I42" i="9"/>
  <c r="H42" i="9"/>
  <c r="F42" i="9"/>
  <c r="D42" i="9"/>
  <c r="C42" i="9"/>
  <c r="B42" i="9"/>
  <c r="I46" i="9" s="1"/>
  <c r="J39" i="9"/>
  <c r="J38" i="9"/>
  <c r="J37" i="9"/>
  <c r="J36" i="9"/>
  <c r="J35" i="9"/>
  <c r="J34" i="9"/>
  <c r="J21" i="9"/>
  <c r="J16" i="9"/>
  <c r="J15" i="9"/>
  <c r="J14" i="9"/>
  <c r="J13" i="9"/>
  <c r="J12" i="9"/>
  <c r="J11" i="9"/>
  <c r="J10" i="9"/>
  <c r="J44" i="9" l="1"/>
  <c r="J43" i="9"/>
  <c r="J42" i="9"/>
  <c r="G10" i="5"/>
  <c r="I10" i="5" s="1"/>
  <c r="G13" i="5" l="1"/>
  <c r="G9" i="5" s="1"/>
  <c r="I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Valentina Satsuta</author>
  </authors>
  <commentList>
    <comment ref="F19" authorId="0" shapeId="0" xr:uid="{E14EB8E3-B336-4F9A-97CF-0501E1D352C2}">
      <text>
        <r>
          <rPr>
            <b/>
            <sz val="9"/>
            <color indexed="81"/>
            <rFont val="Tahoma"/>
            <charset val="1"/>
          </rPr>
          <t>Valentina Satsuta:</t>
        </r>
        <r>
          <rPr>
            <sz val="9"/>
            <color indexed="81"/>
            <rFont val="Tahoma"/>
            <charset val="1"/>
          </rPr>
          <t xml:space="preserve">
-15 kul. Asut-
-60 har.asut
-1,7 TKG
 </t>
        </r>
      </text>
    </comment>
    <comment ref="F25" authorId="0" shapeId="0" xr:uid="{F6DD5D26-6677-4B3D-A8AB-6813770F05C9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2,604 Sotsiaalhool.
</t>
        </r>
      </text>
    </comment>
    <comment ref="F29" authorId="0" shapeId="0" xr:uid="{7FFEA3A3-EC95-496E-91A8-6BE8CD00C411}">
      <text>
        <r>
          <rPr>
            <b/>
            <sz val="9"/>
            <color indexed="81"/>
            <rFont val="Tahoma"/>
            <charset val="1"/>
          </rPr>
          <t>Valentina Satsuta:</t>
        </r>
        <r>
          <rPr>
            <sz val="9"/>
            <color indexed="81"/>
            <rFont val="Tahoma"/>
            <charset val="1"/>
          </rPr>
          <t xml:space="preserve">
Kul.asut.</t>
        </r>
      </text>
    </comment>
    <comment ref="F80" authorId="0" shapeId="0" xr:uid="{2A0797FD-E858-4309-B9DD-4EC35A0AF17E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62,675, 6,263
</t>
        </r>
      </text>
    </comment>
    <comment ref="F88" authorId="0" shapeId="0" xr:uid="{733ADBB8-5C30-4EF0-88A0-447159723234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9,811 0,190
</t>
        </r>
      </text>
    </comment>
    <comment ref="F91" authorId="0" shapeId="0" xr:uid="{859597F8-9D21-4605-B005-EF4B4F2FE060}">
      <text>
        <r>
          <rPr>
            <b/>
            <sz val="9"/>
            <color indexed="81"/>
            <rFont val="Tahoma"/>
            <family val="2"/>
            <charset val="186"/>
          </rPr>
          <t>Valentina Satsuta:</t>
        </r>
        <r>
          <rPr>
            <sz val="9"/>
            <color indexed="81"/>
            <rFont val="Tahoma"/>
            <family val="2"/>
            <charset val="186"/>
          </rPr>
          <t xml:space="preserve">
2,671 13,092
</t>
        </r>
      </text>
    </comment>
  </commentList>
</comments>
</file>

<file path=xl/sharedStrings.xml><?xml version="1.0" encoding="utf-8"?>
<sst xmlns="http://schemas.openxmlformats.org/spreadsheetml/2006/main" count="185" uniqueCount="174">
  <si>
    <t>Maksutulud</t>
  </si>
  <si>
    <t>Füüsilise isiku tulumaks</t>
  </si>
  <si>
    <t>Maamaks</t>
  </si>
  <si>
    <t>Reklaamimaks</t>
  </si>
  <si>
    <t>Tulud kaupade ja teenuste müügist</t>
  </si>
  <si>
    <t>Riigilõiv</t>
  </si>
  <si>
    <t>Riigilõiv kasutusloa väljastamise eest</t>
  </si>
  <si>
    <t>Riigilõiv ehituslubade eest</t>
  </si>
  <si>
    <t>Haridusasutuste majandustegevusest</t>
  </si>
  <si>
    <t>Kultuuriasutuste majandustegevusest</t>
  </si>
  <si>
    <t>Sotsiaalasutuste majandustegevusest</t>
  </si>
  <si>
    <t>Kaupade ja teenuste müük</t>
  </si>
  <si>
    <t>Tasandusfond (lg 1)</t>
  </si>
  <si>
    <t xml:space="preserve">       Toimetulekutoetus</t>
  </si>
  <si>
    <t xml:space="preserve">   Valitsussektorisisesed toetused</t>
  </si>
  <si>
    <t>Laekumine vee erikasutusest</t>
  </si>
  <si>
    <t>Trahvid</t>
  </si>
  <si>
    <t xml:space="preserve">   Toetused riigilt ja riigiasutustelt</t>
  </si>
  <si>
    <t xml:space="preserve">Eelpool nimetamata muud tulud </t>
  </si>
  <si>
    <t>Haridusasutuste majandustegevusest (kohatasu)</t>
  </si>
  <si>
    <t>Spordi- ja puhkeasutuste majandustegevusest</t>
  </si>
  <si>
    <t>Majandus- ja Kommunikatsiooniministeerium (transporditoetuseks)</t>
  </si>
  <si>
    <t>KOKKU</t>
  </si>
  <si>
    <t>Tunnus</t>
  </si>
  <si>
    <t>Finantseerimistegevus kokku:</t>
  </si>
  <si>
    <t>20.5</t>
  </si>
  <si>
    <t>2081.5.8</t>
  </si>
  <si>
    <t>Laenude võtmine muudelt residentidelt</t>
  </si>
  <si>
    <t>20.6.</t>
  </si>
  <si>
    <t>2081.6.8</t>
  </si>
  <si>
    <t xml:space="preserve">Võetud laenude tagastamine muudele residentidele </t>
  </si>
  <si>
    <t>Laenude võtmine muudelt residentidelt sildfinantseerimiseks</t>
  </si>
  <si>
    <t xml:space="preserve">Üüri- ja renditulud varadelt </t>
  </si>
  <si>
    <t>Üüri- ja renditulud varadelt (sotsiaalmaja)</t>
  </si>
  <si>
    <t>(tuhandetes eurodes)</t>
  </si>
  <si>
    <t>Saadavad  tegevustoetused</t>
  </si>
  <si>
    <t>Muud tulud</t>
  </si>
  <si>
    <t>Riigihanke tagatistasu</t>
  </si>
  <si>
    <t>Toetused  valitsussektorisse kuuluvatelt  av.-õiguslikelt jur.-telt isikutelt</t>
  </si>
  <si>
    <t>Toetused muudelt residentidelt</t>
  </si>
  <si>
    <t>Kultuuriministeerium (projekti toetuseks)</t>
  </si>
  <si>
    <t>Vabariigi Valitsus, sh</t>
  </si>
  <si>
    <t>Toetused kohaliku omavalitsuse üksustelt</t>
  </si>
  <si>
    <t>volikogu esimees</t>
  </si>
  <si>
    <t>Toetusfond (lg 2)</t>
  </si>
  <si>
    <t xml:space="preserve">Majandus- ja Kommunikatsiooniministeerium ( Maanteeamet) </t>
  </si>
  <si>
    <t>Põhitegevuse tulud kokku</t>
  </si>
  <si>
    <t xml:space="preserve">       Kohalike teede hoiu toetus</t>
  </si>
  <si>
    <t>Muud kaupade ja teenuste müük</t>
  </si>
  <si>
    <t xml:space="preserve">Haridus- ja Teadusministeerium ( projektide toetusteks) </t>
  </si>
  <si>
    <t>Kohtla-Järve Linnavolikogu</t>
  </si>
  <si>
    <t>Kohustiste võtmine</t>
  </si>
  <si>
    <t>Kohustiste tagastamine</t>
  </si>
  <si>
    <t xml:space="preserve">       Koolieelsete lasteasutuste toetus</t>
  </si>
  <si>
    <t xml:space="preserve">       Huvitegevuse toetus</t>
  </si>
  <si>
    <t xml:space="preserve">       Raske ja sügava puudega laste hoiu teenuse toetus</t>
  </si>
  <si>
    <t>Sotsiaalministeerium (vanemlusprogrammi "Imelised aastad" toetamiseks)</t>
  </si>
  <si>
    <t xml:space="preserve">       Matusetoetus</t>
  </si>
  <si>
    <t>Muud riigilõivud</t>
  </si>
  <si>
    <t xml:space="preserve">       Asendushooldus</t>
  </si>
  <si>
    <t>Toetus MTÜ`lt  IVOL haridusürituseks</t>
  </si>
  <si>
    <t>Toimetulekutoetus</t>
  </si>
  <si>
    <t>Sotsiaaltoetuste ning- teenuste  osutamise toetus</t>
  </si>
  <si>
    <t>Igapäevaelu toetamiseks</t>
  </si>
  <si>
    <t>Eraldis koolilõuna toetuseks</t>
  </si>
  <si>
    <t>Hitsa arvutiostuleping</t>
  </si>
  <si>
    <t>Ahtme lo keskuse väljakujundamiseks</t>
  </si>
  <si>
    <t>Haridusasutused</t>
  </si>
  <si>
    <t>Kultuuriasutused</t>
  </si>
  <si>
    <t>Sotsiaalasutused</t>
  </si>
  <si>
    <t>Spordi- ja puhkeasutused</t>
  </si>
  <si>
    <t>Linnavalitsus</t>
  </si>
  <si>
    <t>sh investeerimistegevus</t>
  </si>
  <si>
    <t xml:space="preserve">       Vahendid koolilõuna toetus</t>
  </si>
  <si>
    <t xml:space="preserve">       Tõhustatud ja eritoega laste õppe tegevuskulu toetus</t>
  </si>
  <si>
    <t>Laekumised õiguste müügist</t>
  </si>
  <si>
    <t>Teede renoveerimiseks</t>
  </si>
  <si>
    <t xml:space="preserve">       Rahvastikutoimingute kulude hüvitis</t>
  </si>
  <si>
    <t>Lisa 6</t>
  </si>
  <si>
    <t>määruse nr     juurde</t>
  </si>
  <si>
    <t xml:space="preserve">  Riigieelarve</t>
  </si>
  <si>
    <t>Kohalik</t>
  </si>
  <si>
    <t>Laen</t>
  </si>
  <si>
    <t>Sihtfinants-eerimine</t>
  </si>
  <si>
    <t>Tulud majandustegevusest</t>
  </si>
  <si>
    <t>Põhivarad</t>
  </si>
  <si>
    <t>Põhi-tegevuskulud</t>
  </si>
  <si>
    <t>Põhivara</t>
  </si>
  <si>
    <t>Kokku</t>
  </si>
  <si>
    <t>Allikad</t>
  </si>
  <si>
    <t>Kulu liik</t>
  </si>
  <si>
    <t>eelarve</t>
  </si>
  <si>
    <t>Põhi-tegevuse kulud</t>
  </si>
  <si>
    <t>Üleriigilise tähtsusega maardlate kaevandamisõiguse tasu</t>
  </si>
  <si>
    <t>Põhi-tegevuse-kulud</t>
  </si>
  <si>
    <t>Toetus huvihariduse ja huvitegevuse kättesaadavuse tagamiseks (kuultuuri - ja vabaaja asutustel)</t>
  </si>
  <si>
    <t>RE Asenduskoduteenused</t>
  </si>
  <si>
    <t>Eraldised  õppevahenditeks, töötasuks , koolituseks (SA INNOVE, HTM eraldised)</t>
  </si>
  <si>
    <t>Lasteaia Aljonuśka renoveerimiseks</t>
  </si>
  <si>
    <t xml:space="preserve">VABAJÄÄK </t>
  </si>
  <si>
    <t>Toetused mitteresidentidelt (haridus-ja kultuuriasutuste projektide toetusteks)</t>
  </si>
  <si>
    <t>Rahandusministeerium (toetus SA KIK ja SA Riigi Kinnisvara)</t>
  </si>
  <si>
    <t>Haridusasutuste majandustegevusest (IVKH haiglas õpetamise korraldamiseks)</t>
  </si>
  <si>
    <t>Uus-Tehase tänava rekonstrueerimine</t>
  </si>
  <si>
    <t>Haridusasutuste majandustegevusest  (Kunstide Kooli õppemaks)</t>
  </si>
  <si>
    <t>põhitegevuse kulud</t>
  </si>
  <si>
    <t>Toetus HTM-lt projekti "Viru Vangla"</t>
  </si>
  <si>
    <t>Toetus huvihariduse ja huvitegevuse kättesaadavuse tagamiseks ( põhikoolidel)</t>
  </si>
  <si>
    <t>Vanurite Hooldekodu pensionäride vahendid</t>
  </si>
  <si>
    <t>Vanurite Hoodekodu pensionäride vahendid</t>
  </si>
  <si>
    <t>Lasteaia Tareke renoveerimiseks</t>
  </si>
  <si>
    <t xml:space="preserve">2021. aasta alguseks kasutamata rahalised vahendid (tuhandetes eurodes) </t>
  </si>
  <si>
    <t xml:space="preserve">         Tulubaasi stabiliseerimise toetus</t>
  </si>
  <si>
    <t xml:space="preserve">        Hariduskulud (töötasu, õppevahendid, koolitus)</t>
  </si>
  <si>
    <t>Rahandusministeerium (elanike ümberasustamine ja korterielamute projektitoetus)</t>
  </si>
  <si>
    <t>Kohaliku tähtsusega maardlate kaevandamisõiguse tasu</t>
  </si>
  <si>
    <t>Toetus MTÜ`lt Ida-Virumaa Spordiliidult koolispordimängudeks</t>
  </si>
  <si>
    <t>Saastetasud ja keskkonnale tekitatud kahju hüvitis</t>
  </si>
  <si>
    <t>Toetused mitteresidentidelt (projekt Baltic Smart Areas for the 21 st century"+action)</t>
  </si>
  <si>
    <t>Saadud muud tegevustoetused</t>
  </si>
  <si>
    <t>Saadud toetused tegevuskulude sihtfinantseerimiseks</t>
  </si>
  <si>
    <t xml:space="preserve">Saadud toetused </t>
  </si>
  <si>
    <t>Haridus- ja Teadusministeerium (Haridus-ja Noorteameti  projekti  läbiviimiseks)</t>
  </si>
  <si>
    <t>Haridus- ja Teadusministeerium (Haridus- ja Noorteameti  projekt "Väikelahendused HEV õpilaste integreerimiseks tavakoolidesse")</t>
  </si>
  <si>
    <t>Sotsiaalministeerium (puuetega inimeste eluaseme füüsiline kohandamise projektitoetus)</t>
  </si>
  <si>
    <t>Sotsiaalministeerium (projektitoetus  "Noorte tugisüsteemi arendamiseks ja teistimiseks)</t>
  </si>
  <si>
    <t>Sotsiaalministeerium (projekt "Kodud tuleohutuks")</t>
  </si>
  <si>
    <t>Sotsiaalministeerium (projekt "Isikukeskse erihoolekande teenusmudeli rakendamine kohalikus omavalitsuses" )</t>
  </si>
  <si>
    <t>Sotsiaalasutuste majandustegevusest (sotsiaalkindlustusameti teenused erivajadustega inimestele)</t>
  </si>
  <si>
    <t xml:space="preserve">Haridus-ja Teadusministeerium (toetus hariduse korraldamiseks Viru Vanglas) </t>
  </si>
  <si>
    <t>Haridus-ja Teadusministeerium (Haridus-ja Noorteameti  keelekümbluse projekt)</t>
  </si>
  <si>
    <t>Haridus-ja Teadusministeerium (lasteasutuste õpetajate täienduskoolituse korraldamiseks)</t>
  </si>
  <si>
    <t>Maaelumajandusministeerium (koolipiimatoetuseks)</t>
  </si>
  <si>
    <t>Toetused mitteresidentidelt (projekt" Kohalike toodete ja teenuste turustamise soodustamine" - "FarmerCraft" )</t>
  </si>
  <si>
    <t>Toetused mitteresidentidelt (projekt "Keskkonnasõbralike maa-aluste lahenduste kasutamine tahkete jäätmete kogumiseks kohalikus omavalitsuse"- "Approach2Waste")</t>
  </si>
  <si>
    <t>Kalevi tänava rekonstrueerimiseks</t>
  </si>
  <si>
    <t xml:space="preserve">Haridus- ja Teadusministeerium (Haridus- ja Noorteameti projekt "Tagasitoomine kooli" 19-20. a II p.a.) </t>
  </si>
  <si>
    <t>Rahandusministeerium (toetus aadrissiandmete korraldamiseks)</t>
  </si>
  <si>
    <t>Kaevuri tn  tn rekonstrueerimiseks</t>
  </si>
  <si>
    <t xml:space="preserve">Raske ja sügava puudega lastele abi osutamise toetus </t>
  </si>
  <si>
    <t>Toetus huvihariduse ja huvitegevuse kättesaadavuse tagamiseks (reserv)</t>
  </si>
  <si>
    <t>RE Projekt 3-7 aastastele lastele eesti keele õppe korraldamiseks</t>
  </si>
  <si>
    <t>Ujumise algõpetus</t>
  </si>
  <si>
    <t>Puudega lastele hooldajatoetus</t>
  </si>
  <si>
    <t>Kohtla-Järve linna 2021. aasta finantseerimistegevuse eelarve</t>
  </si>
  <si>
    <t>Majandus- ja Kommunikatsiooniministeerium (SA-lt KredEx hoone lammutamiseks)</t>
  </si>
  <si>
    <t>Lisaeelarve</t>
  </si>
  <si>
    <t>Sotsiaalministeerium (projektitoetus  "Raske ja  sügava puudega lastele tugiisiku-, laspsehoiu- ja transporditeenuste arendamine")</t>
  </si>
  <si>
    <t>Rahandusminusteerium (tegevustoetus Järve Kooli õpilastele  digitahvli soetamiseks)</t>
  </si>
  <si>
    <t>Rahandusminusteerium (tegevustoetus KJ Kultuurikeskuse investeeringuteks)</t>
  </si>
  <si>
    <t>Haridus-ja Teadusministeerium (projekt "Professionaalne eestikeelne õpetaja põhikooli 1 astmes" 20.a)</t>
  </si>
  <si>
    <t xml:space="preserve">Haridus-ja Teadusministeerium (toetus hariduse korraldamiseks Viru Vanglas 20. a) </t>
  </si>
  <si>
    <t>Haridus-ja Teadusministeerium (Haridus-ja Noorteameti  keelekümbluse projekt 20. a)</t>
  </si>
  <si>
    <t>Haridus-ja Teadusministeerium (projekt "Professionaalne eestikeelne õpetaja põhikooli 1 astmes" )</t>
  </si>
  <si>
    <t>määruse nr   juurde</t>
  </si>
  <si>
    <t>Lisa 5</t>
  </si>
  <si>
    <t>Lisa 2</t>
  </si>
  <si>
    <t>Kohtla-Järve linna 2021. aasta põhitegevuse tulude teine lisaeelarve  (tuhandetes eurodes)</t>
  </si>
  <si>
    <t>Haridus-ja Teadusministeerium (täiendav õppekirjanduse toetus)</t>
  </si>
  <si>
    <t>Haridus-ja Teadusministeerium (täiendav toetus õpilünkade tasandamiseks)</t>
  </si>
  <si>
    <t xml:space="preserve">Haridus-ja Teadusministeerium (toetus lasteaiale "Kirju-Mirju")  </t>
  </si>
  <si>
    <t>Sotsiaalminusteerium ( Vanurite Hooldekodu tegevustoetuseks)</t>
  </si>
  <si>
    <t xml:space="preserve">Haridus- ja Teadusministeerium (Haridus- ja Noorteameti projekt "Kool ootab sind" meetme  "Tagasitoomine tasemekoolitusse"" 20- 21 .a) </t>
  </si>
  <si>
    <t>Sotsiaalministeerium (projekt "Koduhooldusteenuse arendamine")</t>
  </si>
  <si>
    <t>Haridus-ja Teadusministeerium (täiendav toetus õpilaste testimiseks)</t>
  </si>
  <si>
    <t>Haridus-ja Teadusministeerium (täiendav toetus erineva emakeelega õpilastele eesti keele  õppe võimaluste loomiseks)</t>
  </si>
  <si>
    <t xml:space="preserve">Haridus-ja Teadusministeerium (toetus koolide ventilatsioonisüsteemide ehitamiseks)  </t>
  </si>
  <si>
    <t>Haridus-ja Teadusministeerium (projekt "Professionaalne eestikeelne õpetaja põhikooli 1 astmes ja "Professinaalne eestikeelne õpetaja vene l/a õppekeelega rühmas"" )</t>
  </si>
  <si>
    <t xml:space="preserve"> Kinnitatud põhitegevuse tulude eelarve  </t>
  </si>
  <si>
    <t xml:space="preserve"> Kinnitatud põhitegevuse tulude eelarve  30.06.2021</t>
  </si>
  <si>
    <t>Kinnitatud finants-tegevuse eelarve 30.06.2021. a</t>
  </si>
  <si>
    <t>Kinnitatud finants-tegevuse eelarve</t>
  </si>
  <si>
    <t>Haridus-ja Teadusministeerium (projekt "Professionaalne eestikeelne õpetaja vene õppekeelega rühmas 3-7 aastaste laste eesti keele õpet." 20. a)</t>
  </si>
  <si>
    <t>Haridus-ja Teadusministeerium (projekt "Professionaalne eestikeelne õpetaja vene õppekeelega rühmas 3-7. aastaste laste eesti keele õpet."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</si>
</sst>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General_)"/>
  </numFmts>
  <fonts count="29" x14ac:knownFonts="1">
    <font>
      <sz val="10"/>
      <name val="Arial"/>
      <charset val="186"/>
    </font>
    <font>
      <sz val="10"/>
      <name val="Times New Roman"/>
      <family val="1"/>
      <charset val="186"/>
    </font>
    <font>
      <sz val="11"/>
      <name val="Arial"/>
      <family val="2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1" applyFont="1" applyFill="1" applyBorder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164" fontId="6" fillId="0" borderId="1" xfId="0" applyNumberFormat="1" applyFont="1" applyBorder="1"/>
    <xf numFmtId="0" fontId="5" fillId="0" borderId="0" xfId="1" applyFont="1" applyFill="1" applyBorder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8" fillId="0" borderId="0" xfId="0" applyFont="1"/>
    <xf numFmtId="165" fontId="8" fillId="0" borderId="0" xfId="0" applyNumberFormat="1" applyFont="1"/>
    <xf numFmtId="0" fontId="12" fillId="0" borderId="0" xfId="0" applyFont="1"/>
    <xf numFmtId="0" fontId="7" fillId="0" borderId="0" xfId="0" applyFont="1"/>
    <xf numFmtId="0" fontId="12" fillId="0" borderId="0" xfId="0" applyFont="1" applyFill="1" applyBorder="1"/>
    <xf numFmtId="0" fontId="8" fillId="0" borderId="1" xfId="0" applyFont="1" applyBorder="1"/>
    <xf numFmtId="0" fontId="7" fillId="0" borderId="1" xfId="0" applyFont="1" applyBorder="1"/>
    <xf numFmtId="165" fontId="8" fillId="0" borderId="1" xfId="0" applyNumberFormat="1" applyFont="1" applyBorder="1"/>
    <xf numFmtId="165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7" fillId="0" borderId="1" xfId="0" applyNumberFormat="1" applyFont="1" applyBorder="1"/>
    <xf numFmtId="0" fontId="13" fillId="0" borderId="1" xfId="0" applyFont="1" applyBorder="1"/>
    <xf numFmtId="165" fontId="7" fillId="0" borderId="0" xfId="0" applyNumberFormat="1" applyFont="1" applyBorder="1"/>
    <xf numFmtId="0" fontId="1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Alignment="1">
      <alignment horizontal="left"/>
    </xf>
    <xf numFmtId="164" fontId="5" fillId="0" borderId="5" xfId="0" applyNumberFormat="1" applyFont="1" applyBorder="1"/>
    <xf numFmtId="164" fontId="6" fillId="0" borderId="6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/>
    <xf numFmtId="0" fontId="11" fillId="0" borderId="0" xfId="0" applyFont="1"/>
    <xf numFmtId="0" fontId="10" fillId="0" borderId="0" xfId="0" applyFont="1"/>
    <xf numFmtId="0" fontId="10" fillId="0" borderId="1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right"/>
    </xf>
    <xf numFmtId="0" fontId="13" fillId="0" borderId="8" xfId="0" applyFont="1" applyBorder="1"/>
    <xf numFmtId="0" fontId="10" fillId="0" borderId="10" xfId="0" applyFont="1" applyBorder="1"/>
    <xf numFmtId="0" fontId="8" fillId="0" borderId="8" xfId="0" applyFont="1" applyBorder="1"/>
    <xf numFmtId="0" fontId="5" fillId="0" borderId="6" xfId="0" applyFont="1" applyBorder="1"/>
    <xf numFmtId="164" fontId="5" fillId="0" borderId="6" xfId="0" applyNumberFormat="1" applyFont="1" applyBorder="1"/>
    <xf numFmtId="0" fontId="5" fillId="0" borderId="6" xfId="0" applyFont="1" applyBorder="1" applyAlignment="1">
      <alignment horizontal="left"/>
    </xf>
    <xf numFmtId="49" fontId="5" fillId="0" borderId="6" xfId="0" applyNumberFormat="1" applyFont="1" applyBorder="1"/>
    <xf numFmtId="0" fontId="5" fillId="0" borderId="12" xfId="0" applyFont="1" applyBorder="1"/>
    <xf numFmtId="0" fontId="5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3" xfId="0" applyFont="1" applyBorder="1"/>
    <xf numFmtId="0" fontId="6" fillId="0" borderId="14" xfId="0" applyFont="1" applyBorder="1"/>
    <xf numFmtId="165" fontId="8" fillId="0" borderId="6" xfId="0" applyNumberFormat="1" applyFont="1" applyBorder="1"/>
    <xf numFmtId="0" fontId="8" fillId="0" borderId="6" xfId="0" applyFont="1" applyBorder="1"/>
    <xf numFmtId="0" fontId="13" fillId="0" borderId="6" xfId="0" applyFont="1" applyBorder="1"/>
    <xf numFmtId="0" fontId="13" fillId="0" borderId="6" xfId="0" applyFont="1" applyBorder="1" applyAlignment="1">
      <alignment horizontal="left" wrapText="1"/>
    </xf>
    <xf numFmtId="165" fontId="15" fillId="0" borderId="0" xfId="0" applyNumberFormat="1" applyFont="1"/>
    <xf numFmtId="165" fontId="14" fillId="0" borderId="0" xfId="0" applyNumberFormat="1" applyFont="1"/>
    <xf numFmtId="165" fontId="7" fillId="0" borderId="6" xfId="0" applyNumberFormat="1" applyFont="1" applyBorder="1"/>
    <xf numFmtId="2" fontId="0" fillId="0" borderId="0" xfId="0" applyNumberFormat="1"/>
    <xf numFmtId="0" fontId="1" fillId="0" borderId="6" xfId="0" applyFont="1" applyBorder="1"/>
    <xf numFmtId="165" fontId="10" fillId="0" borderId="1" xfId="0" applyNumberFormat="1" applyFont="1" applyBorder="1"/>
    <xf numFmtId="0" fontId="7" fillId="0" borderId="6" xfId="0" applyFont="1" applyBorder="1"/>
    <xf numFmtId="0" fontId="13" fillId="0" borderId="1" xfId="0" applyFont="1" applyBorder="1" applyAlignment="1">
      <alignment horizontal="left" wrapText="1"/>
    </xf>
    <xf numFmtId="164" fontId="8" fillId="0" borderId="1" xfId="0" applyNumberFormat="1" applyFont="1" applyBorder="1"/>
    <xf numFmtId="164" fontId="7" fillId="0" borderId="1" xfId="0" applyNumberFormat="1" applyFont="1" applyBorder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6" fontId="0" fillId="0" borderId="0" xfId="0" applyNumberFormat="1"/>
    <xf numFmtId="164" fontId="0" fillId="0" borderId="0" xfId="0" applyNumberFormat="1"/>
    <xf numFmtId="0" fontId="7" fillId="0" borderId="1" xfId="0" applyFont="1" applyBorder="1" applyAlignment="1">
      <alignment horizontal="center" wrapText="1"/>
    </xf>
    <xf numFmtId="0" fontId="16" fillId="0" borderId="0" xfId="0" applyFont="1"/>
    <xf numFmtId="0" fontId="17" fillId="0" borderId="0" xfId="0" applyFont="1"/>
    <xf numFmtId="0" fontId="17" fillId="0" borderId="10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0" fontId="17" fillId="0" borderId="8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0" fontId="17" fillId="0" borderId="6" xfId="0" applyFont="1" applyBorder="1"/>
    <xf numFmtId="0" fontId="16" fillId="0" borderId="6" xfId="0" applyFont="1" applyBorder="1"/>
    <xf numFmtId="165" fontId="16" fillId="0" borderId="6" xfId="0" applyNumberFormat="1" applyFont="1" applyBorder="1"/>
    <xf numFmtId="165" fontId="18" fillId="0" borderId="6" xfId="0" applyNumberFormat="1" applyFont="1" applyBorder="1"/>
    <xf numFmtId="165" fontId="19" fillId="0" borderId="6" xfId="0" applyNumberFormat="1" applyFont="1" applyBorder="1"/>
    <xf numFmtId="0" fontId="17" fillId="0" borderId="6" xfId="0" applyFont="1" applyFill="1" applyBorder="1"/>
    <xf numFmtId="165" fontId="17" fillId="0" borderId="6" xfId="0" applyNumberFormat="1" applyFont="1" applyBorder="1"/>
    <xf numFmtId="164" fontId="19" fillId="0" borderId="6" xfId="0" applyNumberFormat="1" applyFont="1" applyBorder="1"/>
    <xf numFmtId="165" fontId="19" fillId="2" borderId="6" xfId="0" applyNumberFormat="1" applyFont="1" applyFill="1" applyBorder="1"/>
    <xf numFmtId="0" fontId="20" fillId="0" borderId="6" xfId="0" applyFont="1" applyBorder="1"/>
    <xf numFmtId="0" fontId="16" fillId="0" borderId="10" xfId="0" applyFont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12" xfId="0" applyFont="1" applyFill="1" applyBorder="1"/>
    <xf numFmtId="0" fontId="17" fillId="0" borderId="6" xfId="1" applyFont="1" applyFill="1" applyBorder="1"/>
    <xf numFmtId="0" fontId="17" fillId="0" borderId="6" xfId="0" applyFont="1" applyBorder="1" applyAlignment="1">
      <alignment horizontal="left"/>
    </xf>
    <xf numFmtId="0" fontId="17" fillId="0" borderId="12" xfId="0" applyFont="1" applyBorder="1" applyAlignment="1">
      <alignment vertical="top"/>
    </xf>
    <xf numFmtId="0" fontId="17" fillId="0" borderId="12" xfId="0" applyFont="1" applyBorder="1" applyAlignment="1">
      <alignment vertical="top" wrapText="1"/>
    </xf>
    <xf numFmtId="0" fontId="17" fillId="0" borderId="6" xfId="1" applyFont="1" applyFill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6" xfId="1" applyFont="1" applyFill="1" applyBorder="1" applyAlignment="1">
      <alignment horizontal="right"/>
    </xf>
    <xf numFmtId="0" fontId="20" fillId="0" borderId="6" xfId="0" applyFont="1" applyBorder="1" applyAlignment="1">
      <alignment horizontal="left"/>
    </xf>
    <xf numFmtId="0" fontId="20" fillId="0" borderId="6" xfId="1" applyFont="1" applyFill="1" applyBorder="1"/>
    <xf numFmtId="165" fontId="20" fillId="0" borderId="6" xfId="0" applyNumberFormat="1" applyFont="1" applyBorder="1"/>
    <xf numFmtId="0" fontId="17" fillId="0" borderId="6" xfId="0" applyFont="1" applyBorder="1" applyAlignment="1">
      <alignment horizontal="right"/>
    </xf>
    <xf numFmtId="0" fontId="17" fillId="0" borderId="6" xfId="1" applyFont="1" applyFill="1" applyBorder="1" applyAlignment="1">
      <alignment horizontal="left"/>
    </xf>
    <xf numFmtId="0" fontId="16" fillId="0" borderId="6" xfId="0" applyFont="1" applyBorder="1" applyAlignment="1">
      <alignment horizontal="left" wrapText="1"/>
    </xf>
    <xf numFmtId="165" fontId="17" fillId="0" borderId="10" xfId="0" applyNumberFormat="1" applyFont="1" applyBorder="1"/>
    <xf numFmtId="0" fontId="17" fillId="0" borderId="0" xfId="1" applyFont="1" applyFill="1" applyBorder="1" applyAlignment="1"/>
    <xf numFmtId="0" fontId="17" fillId="0" borderId="0" xfId="1" applyFont="1" applyFill="1" applyBorder="1"/>
    <xf numFmtId="164" fontId="17" fillId="0" borderId="6" xfId="0" applyNumberFormat="1" applyFont="1" applyBorder="1"/>
    <xf numFmtId="164" fontId="17" fillId="0" borderId="6" xfId="0" quotePrefix="1" applyNumberFormat="1" applyFont="1" applyBorder="1"/>
    <xf numFmtId="165" fontId="17" fillId="0" borderId="10" xfId="0" applyNumberFormat="1" applyFont="1" applyFill="1" applyBorder="1"/>
    <xf numFmtId="165" fontId="17" fillId="0" borderId="8" xfId="0" applyNumberFormat="1" applyFont="1" applyFill="1" applyBorder="1"/>
    <xf numFmtId="165" fontId="17" fillId="0" borderId="0" xfId="0" applyNumberFormat="1" applyFont="1"/>
    <xf numFmtId="0" fontId="22" fillId="0" borderId="0" xfId="0" applyFont="1" applyAlignment="1">
      <alignment horizontal="left"/>
    </xf>
    <xf numFmtId="0" fontId="23" fillId="0" borderId="0" xfId="0" applyFont="1"/>
    <xf numFmtId="165" fontId="23" fillId="0" borderId="0" xfId="0" applyNumberFormat="1" applyFont="1"/>
    <xf numFmtId="165" fontId="6" fillId="0" borderId="6" xfId="0" applyNumberFormat="1" applyFont="1" applyBorder="1"/>
    <xf numFmtId="0" fontId="28" fillId="0" borderId="0" xfId="0" applyFont="1"/>
    <xf numFmtId="166" fontId="21" fillId="3" borderId="7" xfId="0" applyNumberFormat="1" applyFont="1" applyFill="1" applyBorder="1" applyAlignment="1" applyProtection="1">
      <alignment horizontal="left" wrapText="1"/>
      <protection locked="0"/>
    </xf>
    <xf numFmtId="166" fontId="21" fillId="3" borderId="11" xfId="0" applyNumberFormat="1" applyFont="1" applyFill="1" applyBorder="1" applyAlignment="1" applyProtection="1">
      <alignment horizontal="left" wrapText="1"/>
      <protection locked="0"/>
    </xf>
    <xf numFmtId="166" fontId="21" fillId="3" borderId="9" xfId="0" applyNumberFormat="1" applyFont="1" applyFill="1" applyBorder="1" applyAlignment="1" applyProtection="1">
      <alignment horizontal="left" wrapText="1"/>
      <protection locked="0"/>
    </xf>
    <xf numFmtId="0" fontId="17" fillId="0" borderId="7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0" fillId="0" borderId="7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17" fillId="0" borderId="6" xfId="1" applyFont="1" applyFill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20" fillId="0" borderId="6" xfId="0" applyFont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left" wrapText="1"/>
    </xf>
    <xf numFmtId="164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19" fillId="0" borderId="7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9" fillId="0" borderId="9" xfId="1" applyFont="1" applyFill="1" applyBorder="1" applyAlignment="1">
      <alignment horizontal="left" vertical="top" wrapText="1"/>
    </xf>
    <xf numFmtId="0" fontId="17" fillId="0" borderId="7" xfId="1" applyFont="1" applyFill="1" applyBorder="1" applyAlignment="1">
      <alignment horizontal="left" wrapText="1"/>
    </xf>
    <xf numFmtId="0" fontId="17" fillId="0" borderId="11" xfId="1" applyFont="1" applyFill="1" applyBorder="1" applyAlignment="1">
      <alignment horizontal="left" wrapText="1"/>
    </xf>
    <xf numFmtId="0" fontId="17" fillId="0" borderId="9" xfId="1" applyFont="1" applyFill="1" applyBorder="1" applyAlignment="1">
      <alignment horizontal="left" wrapText="1"/>
    </xf>
    <xf numFmtId="0" fontId="17" fillId="0" borderId="7" xfId="1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9" fillId="0" borderId="6" xfId="0" applyFont="1" applyBorder="1" applyAlignment="1">
      <alignment horizontal="left" wrapText="1"/>
    </xf>
    <xf numFmtId="166" fontId="21" fillId="3" borderId="7" xfId="0" quotePrefix="1" applyNumberFormat="1" applyFont="1" applyFill="1" applyBorder="1" applyAlignment="1" applyProtection="1">
      <alignment horizontal="left" wrapText="1"/>
      <protection locked="0"/>
    </xf>
    <xf numFmtId="166" fontId="21" fillId="3" borderId="11" xfId="0" quotePrefix="1" applyNumberFormat="1" applyFont="1" applyFill="1" applyBorder="1" applyAlignment="1" applyProtection="1">
      <alignment horizontal="left" wrapText="1"/>
      <protection locked="0"/>
    </xf>
    <xf numFmtId="166" fontId="21" fillId="3" borderId="9" xfId="0" quotePrefix="1" applyNumberFormat="1" applyFont="1" applyFill="1" applyBorder="1" applyAlignment="1" applyProtection="1">
      <alignment horizontal="left" wrapText="1"/>
      <protection locked="0"/>
    </xf>
    <xf numFmtId="164" fontId="19" fillId="0" borderId="6" xfId="0" applyNumberFormat="1" applyFont="1" applyBorder="1" applyAlignment="1">
      <alignment horizontal="right" wrapText="1"/>
    </xf>
    <xf numFmtId="165" fontId="19" fillId="0" borderId="6" xfId="0" applyNumberFormat="1" applyFont="1" applyBorder="1" applyAlignment="1">
      <alignment horizontal="right" wrapText="1"/>
    </xf>
    <xf numFmtId="0" fontId="16" fillId="0" borderId="7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2">
    <cellStyle name="Normaallaad" xfId="0" builtinId="0"/>
    <cellStyle name="Normal_Sheet1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topLeftCell="A49" zoomScaleNormal="100" workbookViewId="0">
      <selection activeCell="H114" sqref="H114"/>
    </sheetView>
  </sheetViews>
  <sheetFormatPr defaultRowHeight="12.75" x14ac:dyDescent="0.2"/>
  <cols>
    <col min="1" max="1" width="7.28515625" customWidth="1"/>
    <col min="4" max="4" width="44.140625" customWidth="1"/>
    <col min="5" max="5" width="13.85546875" customWidth="1"/>
    <col min="6" max="6" width="14.42578125" customWidth="1"/>
    <col min="7" max="7" width="14.140625" customWidth="1"/>
    <col min="8" max="8" width="12.42578125" customWidth="1"/>
    <col min="9" max="9" width="10.42578125" customWidth="1"/>
  </cols>
  <sheetData>
    <row r="1" spans="1:9" ht="15.75" x14ac:dyDescent="0.25">
      <c r="A1" s="6"/>
      <c r="B1" s="6"/>
      <c r="C1" s="6"/>
      <c r="D1" s="6"/>
      <c r="E1" s="69"/>
      <c r="F1" s="132" t="s">
        <v>156</v>
      </c>
      <c r="G1" s="132"/>
    </row>
    <row r="2" spans="1:9" ht="18" customHeight="1" x14ac:dyDescent="0.25">
      <c r="A2" s="6"/>
      <c r="B2" s="6"/>
      <c r="C2" s="6"/>
      <c r="D2" s="6"/>
      <c r="E2" s="70"/>
      <c r="F2" s="132" t="s">
        <v>50</v>
      </c>
      <c r="G2" s="132"/>
    </row>
    <row r="3" spans="1:9" ht="15.75" x14ac:dyDescent="0.25">
      <c r="A3" s="6"/>
      <c r="B3" s="6"/>
      <c r="C3" s="6"/>
      <c r="D3" s="6"/>
      <c r="E3" s="69"/>
      <c r="F3" s="121"/>
      <c r="G3" s="121"/>
    </row>
    <row r="4" spans="1:9" ht="14.25" customHeight="1" x14ac:dyDescent="0.25">
      <c r="A4" s="6"/>
      <c r="B4" s="6"/>
      <c r="C4" s="6"/>
      <c r="D4" s="6"/>
      <c r="E4" s="71"/>
      <c r="F4" s="132" t="s">
        <v>154</v>
      </c>
      <c r="G4" s="132"/>
    </row>
    <row r="5" spans="1:9" ht="15" x14ac:dyDescent="0.25">
      <c r="A5" s="76" t="s">
        <v>157</v>
      </c>
      <c r="B5" s="77"/>
      <c r="C5" s="76"/>
      <c r="D5" s="76"/>
      <c r="E5" s="77"/>
      <c r="F5" s="77"/>
      <c r="G5" s="77"/>
    </row>
    <row r="6" spans="1:9" ht="13.7" customHeight="1" x14ac:dyDescent="0.25">
      <c r="A6" s="78"/>
      <c r="B6" s="79"/>
      <c r="C6" s="80"/>
      <c r="D6" s="81"/>
      <c r="E6" s="144" t="s">
        <v>169</v>
      </c>
      <c r="F6" s="144" t="s">
        <v>146</v>
      </c>
      <c r="G6" s="144" t="s">
        <v>168</v>
      </c>
    </row>
    <row r="7" spans="1:9" ht="66" customHeight="1" x14ac:dyDescent="0.25">
      <c r="A7" s="82"/>
      <c r="B7" s="83"/>
      <c r="C7" s="84"/>
      <c r="D7" s="85"/>
      <c r="E7" s="144"/>
      <c r="F7" s="144"/>
      <c r="G7" s="144"/>
      <c r="H7" s="73"/>
    </row>
    <row r="8" spans="1:9" ht="15" x14ac:dyDescent="0.25">
      <c r="A8" s="86"/>
      <c r="B8" s="87" t="s">
        <v>46</v>
      </c>
      <c r="C8" s="86"/>
      <c r="D8" s="86"/>
      <c r="E8" s="88">
        <f>E9+E13+E33+E102</f>
        <v>45522.835000000006</v>
      </c>
      <c r="F8" s="88">
        <f>F9+F13+F33+F102</f>
        <v>431.88700000000006</v>
      </c>
      <c r="G8" s="88">
        <f>G9+G13+G33+G102</f>
        <v>45954.722000000002</v>
      </c>
      <c r="I8" s="74"/>
    </row>
    <row r="9" spans="1:9" ht="15" customHeight="1" x14ac:dyDescent="0.2">
      <c r="A9" s="87">
        <v>30</v>
      </c>
      <c r="B9" s="137" t="s">
        <v>0</v>
      </c>
      <c r="C9" s="137"/>
      <c r="D9" s="137"/>
      <c r="E9" s="89">
        <f t="shared" ref="E9:G9" si="0">SUM(E10:E12)</f>
        <v>22180.342000000001</v>
      </c>
      <c r="F9" s="89">
        <f t="shared" si="0"/>
        <v>104.3</v>
      </c>
      <c r="G9" s="89">
        <f t="shared" si="0"/>
        <v>22284.642</v>
      </c>
      <c r="H9" s="2"/>
      <c r="I9" s="2"/>
    </row>
    <row r="10" spans="1:9" ht="15" x14ac:dyDescent="0.25">
      <c r="A10" s="86">
        <v>3000</v>
      </c>
      <c r="B10" s="86" t="s">
        <v>1</v>
      </c>
      <c r="C10" s="86"/>
      <c r="D10" s="86"/>
      <c r="E10" s="90">
        <v>22000</v>
      </c>
      <c r="F10" s="116">
        <v>100</v>
      </c>
      <c r="G10" s="92">
        <f>SUM(E10:F10)</f>
        <v>22100</v>
      </c>
      <c r="I10" s="74"/>
    </row>
    <row r="11" spans="1:9" ht="13.5" customHeight="1" x14ac:dyDescent="0.25">
      <c r="A11" s="86">
        <v>3030</v>
      </c>
      <c r="B11" s="138" t="s">
        <v>2</v>
      </c>
      <c r="C11" s="138"/>
      <c r="D11" s="138"/>
      <c r="E11" s="90">
        <v>170.34200000000001</v>
      </c>
      <c r="F11" s="116">
        <v>0</v>
      </c>
      <c r="G11" s="92">
        <f t="shared" ref="G11:G17" si="1">SUM(E11:F11)</f>
        <v>170.34200000000001</v>
      </c>
      <c r="H11" s="125"/>
      <c r="I11" s="2"/>
    </row>
    <row r="12" spans="1:9" ht="14.45" customHeight="1" x14ac:dyDescent="0.25">
      <c r="A12" s="86">
        <v>3044</v>
      </c>
      <c r="B12" s="138" t="s">
        <v>3</v>
      </c>
      <c r="C12" s="138"/>
      <c r="D12" s="138"/>
      <c r="E12" s="90">
        <v>10</v>
      </c>
      <c r="F12" s="46">
        <v>4.3</v>
      </c>
      <c r="G12" s="92">
        <f t="shared" si="1"/>
        <v>14.3</v>
      </c>
    </row>
    <row r="13" spans="1:9" ht="15" x14ac:dyDescent="0.25">
      <c r="A13" s="87">
        <v>32</v>
      </c>
      <c r="B13" s="87" t="s">
        <v>4</v>
      </c>
      <c r="C13" s="86"/>
      <c r="D13" s="86"/>
      <c r="E13" s="89">
        <f>SUM(E14+E18+E28)</f>
        <v>4233.3819999999996</v>
      </c>
      <c r="F13" s="89">
        <f>SUM(F14+F18+F28)</f>
        <v>-140.77600000000001</v>
      </c>
      <c r="G13" s="89">
        <f>SUM(G14+G18+G28)</f>
        <v>4092.6059999999998</v>
      </c>
    </row>
    <row r="14" spans="1:9" ht="15" x14ac:dyDescent="0.25">
      <c r="A14" s="91">
        <v>320</v>
      </c>
      <c r="B14" s="139" t="s">
        <v>5</v>
      </c>
      <c r="C14" s="139"/>
      <c r="D14" s="139"/>
      <c r="E14" s="92">
        <f>SUM(E15:E17)</f>
        <v>6</v>
      </c>
      <c r="F14" s="92">
        <f>SUM(F15:F17)</f>
        <v>4.5999999999999996</v>
      </c>
      <c r="G14" s="92">
        <f t="shared" si="1"/>
        <v>10.6</v>
      </c>
    </row>
    <row r="15" spans="1:9" ht="15" customHeight="1" x14ac:dyDescent="0.25">
      <c r="A15" s="91">
        <v>320180</v>
      </c>
      <c r="B15" s="91" t="s">
        <v>7</v>
      </c>
      <c r="C15" s="86"/>
      <c r="D15" s="86"/>
      <c r="E15" s="90">
        <v>4</v>
      </c>
      <c r="F15" s="117">
        <v>3.5</v>
      </c>
      <c r="G15" s="92">
        <f t="shared" si="1"/>
        <v>7.5</v>
      </c>
    </row>
    <row r="16" spans="1:9" ht="15" x14ac:dyDescent="0.25">
      <c r="A16" s="91">
        <v>320320</v>
      </c>
      <c r="B16" s="91" t="s">
        <v>6</v>
      </c>
      <c r="C16" s="86"/>
      <c r="D16" s="86"/>
      <c r="E16" s="90">
        <v>1</v>
      </c>
      <c r="F16" s="116">
        <v>-0.1</v>
      </c>
      <c r="G16" s="92">
        <f t="shared" si="1"/>
        <v>0.9</v>
      </c>
    </row>
    <row r="17" spans="1:7" ht="17.25" customHeight="1" x14ac:dyDescent="0.25">
      <c r="A17" s="91">
        <v>320999</v>
      </c>
      <c r="B17" s="129" t="s">
        <v>58</v>
      </c>
      <c r="C17" s="130"/>
      <c r="D17" s="131"/>
      <c r="E17" s="90">
        <v>1</v>
      </c>
      <c r="F17" s="116">
        <v>1.2</v>
      </c>
      <c r="G17" s="92">
        <f t="shared" si="1"/>
        <v>2.2000000000000002</v>
      </c>
    </row>
    <row r="18" spans="1:7" ht="15" x14ac:dyDescent="0.25">
      <c r="A18" s="91">
        <v>322</v>
      </c>
      <c r="B18" s="91" t="s">
        <v>4</v>
      </c>
      <c r="C18" s="86"/>
      <c r="D18" s="86"/>
      <c r="E18" s="90">
        <f>SUM(E19:E27)</f>
        <v>4086.4919999999997</v>
      </c>
      <c r="F18" s="93">
        <f>SUM(F19:F27)</f>
        <v>-120.376</v>
      </c>
      <c r="G18" s="90">
        <f>SUM(G19:G27)</f>
        <v>3966.116</v>
      </c>
    </row>
    <row r="19" spans="1:7" ht="15" x14ac:dyDescent="0.25">
      <c r="A19" s="91">
        <v>3220</v>
      </c>
      <c r="B19" s="91" t="s">
        <v>8</v>
      </c>
      <c r="C19" s="86"/>
      <c r="D19" s="86"/>
      <c r="E19" s="90">
        <v>1140.02</v>
      </c>
      <c r="F19" s="116">
        <v>-76.7</v>
      </c>
      <c r="G19" s="92">
        <f>SUM(E19:F19)</f>
        <v>1063.32</v>
      </c>
    </row>
    <row r="20" spans="1:7" ht="15" x14ac:dyDescent="0.25">
      <c r="A20" s="91">
        <v>3220</v>
      </c>
      <c r="B20" s="91" t="s">
        <v>19</v>
      </c>
      <c r="C20" s="86"/>
      <c r="D20" s="86"/>
      <c r="E20" s="94">
        <v>1500</v>
      </c>
      <c r="F20" s="116">
        <v>0</v>
      </c>
      <c r="G20" s="92">
        <f>SUM(E20:F20)</f>
        <v>1500</v>
      </c>
    </row>
    <row r="21" spans="1:7" ht="15" x14ac:dyDescent="0.25">
      <c r="A21" s="91">
        <v>3220</v>
      </c>
      <c r="B21" s="91" t="s">
        <v>104</v>
      </c>
      <c r="C21" s="86"/>
      <c r="D21" s="86"/>
      <c r="E21" s="94">
        <v>63</v>
      </c>
      <c r="F21" s="116">
        <v>0</v>
      </c>
      <c r="G21" s="92">
        <f t="shared" ref="G21:G27" si="2">SUM(E21:F21)</f>
        <v>63</v>
      </c>
    </row>
    <row r="22" spans="1:7" ht="30" customHeight="1" x14ac:dyDescent="0.25">
      <c r="A22" s="91">
        <v>3220</v>
      </c>
      <c r="B22" s="141" t="s">
        <v>102</v>
      </c>
      <c r="C22" s="142"/>
      <c r="D22" s="143"/>
      <c r="E22" s="94">
        <v>39.200000000000003</v>
      </c>
      <c r="F22" s="46">
        <v>-17.28</v>
      </c>
      <c r="G22" s="92">
        <f t="shared" si="2"/>
        <v>21.92</v>
      </c>
    </row>
    <row r="23" spans="1:7" ht="15" x14ac:dyDescent="0.25">
      <c r="A23" s="91">
        <v>3221</v>
      </c>
      <c r="B23" s="91" t="s">
        <v>9</v>
      </c>
      <c r="C23" s="86"/>
      <c r="D23" s="86"/>
      <c r="E23" s="90">
        <v>78.5</v>
      </c>
      <c r="F23" s="116">
        <v>-23</v>
      </c>
      <c r="G23" s="92">
        <f t="shared" si="2"/>
        <v>55.5</v>
      </c>
    </row>
    <row r="24" spans="1:7" ht="15" x14ac:dyDescent="0.25">
      <c r="A24" s="86">
        <v>3222</v>
      </c>
      <c r="B24" s="91" t="s">
        <v>20</v>
      </c>
      <c r="C24" s="86"/>
      <c r="D24" s="86"/>
      <c r="E24" s="90">
        <v>149.5</v>
      </c>
      <c r="F24" s="116">
        <v>-3.5</v>
      </c>
      <c r="G24" s="92">
        <f t="shared" si="2"/>
        <v>146</v>
      </c>
    </row>
    <row r="25" spans="1:7" ht="15" x14ac:dyDescent="0.25">
      <c r="A25" s="86">
        <v>3224</v>
      </c>
      <c r="B25" s="91" t="s">
        <v>10</v>
      </c>
      <c r="C25" s="86"/>
      <c r="D25" s="86"/>
      <c r="E25" s="90">
        <v>709.23599999999999</v>
      </c>
      <c r="F25" s="46">
        <v>2.6040000000000001</v>
      </c>
      <c r="G25" s="92">
        <f t="shared" si="2"/>
        <v>711.84</v>
      </c>
    </row>
    <row r="26" spans="1:7" ht="29.45" customHeight="1" x14ac:dyDescent="0.25">
      <c r="A26" s="86">
        <v>3224</v>
      </c>
      <c r="B26" s="136" t="s">
        <v>127</v>
      </c>
      <c r="C26" s="136"/>
      <c r="D26" s="136"/>
      <c r="E26" s="90">
        <v>356.37200000000001</v>
      </c>
      <c r="F26" s="116">
        <v>0</v>
      </c>
      <c r="G26" s="92">
        <f t="shared" si="2"/>
        <v>356.37200000000001</v>
      </c>
    </row>
    <row r="27" spans="1:7" ht="26.45" customHeight="1" x14ac:dyDescent="0.25">
      <c r="A27" s="86">
        <v>3224</v>
      </c>
      <c r="B27" s="141" t="s">
        <v>128</v>
      </c>
      <c r="C27" s="142"/>
      <c r="D27" s="143"/>
      <c r="E27" s="90">
        <v>50.664000000000001</v>
      </c>
      <c r="F27" s="116">
        <v>-2.5</v>
      </c>
      <c r="G27" s="92">
        <f t="shared" si="2"/>
        <v>48.164000000000001</v>
      </c>
    </row>
    <row r="28" spans="1:7" ht="15" x14ac:dyDescent="0.25">
      <c r="A28" s="91">
        <v>323</v>
      </c>
      <c r="B28" s="91" t="s">
        <v>11</v>
      </c>
      <c r="C28" s="86"/>
      <c r="D28" s="86"/>
      <c r="E28" s="90">
        <f t="shared" ref="E28:G28" si="3">E29+E30+E31+E32</f>
        <v>140.89000000000001</v>
      </c>
      <c r="F28" s="90">
        <f t="shared" si="3"/>
        <v>-25</v>
      </c>
      <c r="G28" s="90">
        <f t="shared" si="3"/>
        <v>115.89000000000001</v>
      </c>
    </row>
    <row r="29" spans="1:7" ht="15" x14ac:dyDescent="0.25">
      <c r="A29" s="91">
        <v>3233</v>
      </c>
      <c r="B29" s="91" t="s">
        <v>32</v>
      </c>
      <c r="C29" s="86"/>
      <c r="D29" s="86"/>
      <c r="E29" s="90">
        <v>80.290000000000006</v>
      </c>
      <c r="F29" s="116">
        <v>-28.5</v>
      </c>
      <c r="G29" s="92">
        <f>SUM(E29:F29)</f>
        <v>51.790000000000006</v>
      </c>
    </row>
    <row r="30" spans="1:7" ht="15" x14ac:dyDescent="0.25">
      <c r="A30" s="91">
        <v>3233</v>
      </c>
      <c r="B30" s="91" t="s">
        <v>33</v>
      </c>
      <c r="C30" s="86"/>
      <c r="D30" s="86"/>
      <c r="E30" s="90">
        <v>60.1</v>
      </c>
      <c r="F30" s="116">
        <v>0</v>
      </c>
      <c r="G30" s="92">
        <f t="shared" ref="G30:G32" si="4">SUM(E30:F30)</f>
        <v>60.1</v>
      </c>
    </row>
    <row r="31" spans="1:7" ht="15" x14ac:dyDescent="0.25">
      <c r="A31" s="91">
        <v>3237</v>
      </c>
      <c r="B31" s="91" t="s">
        <v>75</v>
      </c>
      <c r="C31" s="86"/>
      <c r="D31" s="86"/>
      <c r="E31" s="90">
        <v>0.5</v>
      </c>
      <c r="F31" s="116">
        <v>0</v>
      </c>
      <c r="G31" s="92">
        <f t="shared" si="4"/>
        <v>0.5</v>
      </c>
    </row>
    <row r="32" spans="1:7" ht="15" x14ac:dyDescent="0.25">
      <c r="A32" s="91">
        <v>3238</v>
      </c>
      <c r="B32" s="91" t="s">
        <v>48</v>
      </c>
      <c r="C32" s="86"/>
      <c r="D32" s="86"/>
      <c r="E32" s="90">
        <v>0</v>
      </c>
      <c r="F32" s="116">
        <v>3.5</v>
      </c>
      <c r="G32" s="92">
        <f t="shared" si="4"/>
        <v>3.5</v>
      </c>
    </row>
    <row r="33" spans="1:8" ht="16.5" customHeight="1" x14ac:dyDescent="0.2">
      <c r="A33" s="87">
        <v>35</v>
      </c>
      <c r="B33" s="161" t="s">
        <v>121</v>
      </c>
      <c r="C33" s="162"/>
      <c r="D33" s="163"/>
      <c r="E33" s="88">
        <f>SUM(E34+E71)</f>
        <v>18679.111000000001</v>
      </c>
      <c r="F33" s="88">
        <f>SUM(F34+F71)</f>
        <v>400.36300000000006</v>
      </c>
      <c r="G33" s="88">
        <f>SUM(G34+G71)</f>
        <v>19079.474000000002</v>
      </c>
    </row>
    <row r="34" spans="1:8" ht="14.25" x14ac:dyDescent="0.2">
      <c r="A34" s="87">
        <v>352</v>
      </c>
      <c r="B34" s="87" t="s">
        <v>35</v>
      </c>
      <c r="C34" s="87"/>
      <c r="D34" s="87"/>
      <c r="E34" s="88">
        <f t="shared" ref="E34:G34" si="5">SUM(E35+E50)</f>
        <v>17195.839</v>
      </c>
      <c r="F34" s="88">
        <f t="shared" si="5"/>
        <v>638.971</v>
      </c>
      <c r="G34" s="88">
        <f t="shared" si="5"/>
        <v>17834.810000000001</v>
      </c>
    </row>
    <row r="35" spans="1:8" ht="16.5" customHeight="1" x14ac:dyDescent="0.25">
      <c r="A35" s="86">
        <v>3520</v>
      </c>
      <c r="B35" s="139" t="s">
        <v>41</v>
      </c>
      <c r="C35" s="139"/>
      <c r="D35" s="139"/>
      <c r="E35" s="90">
        <f t="shared" ref="E35:G35" si="6">SUM(E36+E37)</f>
        <v>16375.929</v>
      </c>
      <c r="F35" s="90">
        <f t="shared" si="6"/>
        <v>202.982</v>
      </c>
      <c r="G35" s="90">
        <f t="shared" si="6"/>
        <v>16578.911</v>
      </c>
    </row>
    <row r="36" spans="1:8" ht="14.25" customHeight="1" x14ac:dyDescent="0.25">
      <c r="A36" s="86">
        <v>352000</v>
      </c>
      <c r="B36" s="139" t="s">
        <v>12</v>
      </c>
      <c r="C36" s="139"/>
      <c r="D36" s="139"/>
      <c r="E36" s="94">
        <v>5823.5820000000003</v>
      </c>
      <c r="F36" s="116">
        <v>0</v>
      </c>
      <c r="G36" s="92">
        <f>SUM(E36:F36)</f>
        <v>5823.5820000000003</v>
      </c>
    </row>
    <row r="37" spans="1:8" ht="16.5" customHeight="1" x14ac:dyDescent="0.25">
      <c r="A37" s="86">
        <v>352001</v>
      </c>
      <c r="B37" s="139" t="s">
        <v>44</v>
      </c>
      <c r="C37" s="139"/>
      <c r="D37" s="139"/>
      <c r="E37" s="92">
        <f t="shared" ref="E37:G37" si="7">SUM(E38:E49)</f>
        <v>10552.347</v>
      </c>
      <c r="F37" s="92">
        <f t="shared" si="7"/>
        <v>202.982</v>
      </c>
      <c r="G37" s="92">
        <f t="shared" si="7"/>
        <v>10755.329</v>
      </c>
    </row>
    <row r="38" spans="1:8" ht="16.5" customHeight="1" x14ac:dyDescent="0.25">
      <c r="A38" s="86"/>
      <c r="B38" s="140" t="s">
        <v>112</v>
      </c>
      <c r="C38" s="140"/>
      <c r="D38" s="140"/>
      <c r="E38" s="90">
        <v>548.49</v>
      </c>
      <c r="F38" s="116">
        <v>0</v>
      </c>
      <c r="G38" s="92">
        <f>SUM(E38:F38)</f>
        <v>548.49</v>
      </c>
    </row>
    <row r="39" spans="1:8" ht="15" customHeight="1" x14ac:dyDescent="0.25">
      <c r="A39" s="86"/>
      <c r="B39" s="140" t="s">
        <v>113</v>
      </c>
      <c r="C39" s="140"/>
      <c r="D39" s="140"/>
      <c r="E39" s="90">
        <v>5524.7380000000003</v>
      </c>
      <c r="F39" s="116">
        <v>0</v>
      </c>
      <c r="G39" s="92">
        <f t="shared" ref="G39:G49" si="8">SUM(E39:F39)</f>
        <v>5524.7380000000003</v>
      </c>
      <c r="H39" s="2"/>
    </row>
    <row r="40" spans="1:8" ht="15" x14ac:dyDescent="0.25">
      <c r="A40" s="86"/>
      <c r="B40" s="95" t="s">
        <v>73</v>
      </c>
      <c r="C40" s="95"/>
      <c r="D40" s="95"/>
      <c r="E40" s="90">
        <v>458.15</v>
      </c>
      <c r="F40" s="116">
        <v>0</v>
      </c>
      <c r="G40" s="92">
        <f t="shared" si="8"/>
        <v>458.15</v>
      </c>
    </row>
    <row r="41" spans="1:8" ht="15" x14ac:dyDescent="0.25">
      <c r="A41" s="86"/>
      <c r="B41" s="95" t="s">
        <v>74</v>
      </c>
      <c r="C41" s="95"/>
      <c r="D41" s="95"/>
      <c r="E41" s="90">
        <v>324.86399999999998</v>
      </c>
      <c r="F41" s="116">
        <v>0</v>
      </c>
      <c r="G41" s="92">
        <f t="shared" si="8"/>
        <v>324.86399999999998</v>
      </c>
    </row>
    <row r="42" spans="1:8" ht="15" x14ac:dyDescent="0.25">
      <c r="A42" s="86"/>
      <c r="B42" s="95" t="s">
        <v>53</v>
      </c>
      <c r="C42" s="95"/>
      <c r="D42" s="95"/>
      <c r="E42" s="90">
        <v>938.06200000000001</v>
      </c>
      <c r="F42" s="116">
        <v>0</v>
      </c>
      <c r="G42" s="92">
        <f t="shared" si="8"/>
        <v>938.06200000000001</v>
      </c>
    </row>
    <row r="43" spans="1:8" ht="15" x14ac:dyDescent="0.25">
      <c r="A43" s="86"/>
      <c r="B43" s="95" t="s">
        <v>54</v>
      </c>
      <c r="C43" s="95"/>
      <c r="D43" s="95"/>
      <c r="E43" s="90">
        <v>322.20699999999999</v>
      </c>
      <c r="F43" s="116">
        <v>0</v>
      </c>
      <c r="G43" s="92">
        <f t="shared" si="8"/>
        <v>322.20699999999999</v>
      </c>
    </row>
    <row r="44" spans="1:8" ht="15" x14ac:dyDescent="0.25">
      <c r="A44" s="86"/>
      <c r="B44" s="95" t="s">
        <v>13</v>
      </c>
      <c r="C44" s="95"/>
      <c r="D44" s="95"/>
      <c r="E44" s="90">
        <v>755.95</v>
      </c>
      <c r="F44" s="116">
        <v>70.903999999999996</v>
      </c>
      <c r="G44" s="92">
        <f t="shared" si="8"/>
        <v>826.85400000000004</v>
      </c>
    </row>
    <row r="45" spans="1:8" ht="15" x14ac:dyDescent="0.25">
      <c r="A45" s="86"/>
      <c r="B45" s="95" t="s">
        <v>55</v>
      </c>
      <c r="C45" s="95"/>
      <c r="D45" s="95"/>
      <c r="E45" s="90">
        <v>92.253</v>
      </c>
      <c r="F45" s="116">
        <v>0</v>
      </c>
      <c r="G45" s="92">
        <f t="shared" si="8"/>
        <v>92.253</v>
      </c>
    </row>
    <row r="46" spans="1:8" ht="14.1" customHeight="1" x14ac:dyDescent="0.25">
      <c r="A46" s="86"/>
      <c r="B46" s="133" t="s">
        <v>57</v>
      </c>
      <c r="C46" s="134"/>
      <c r="D46" s="135"/>
      <c r="E46" s="90">
        <v>138.38300000000001</v>
      </c>
      <c r="F46" s="116">
        <v>0</v>
      </c>
      <c r="G46" s="92">
        <f t="shared" si="8"/>
        <v>138.38300000000001</v>
      </c>
    </row>
    <row r="47" spans="1:8" ht="15" x14ac:dyDescent="0.25">
      <c r="A47" s="86"/>
      <c r="B47" s="95" t="s">
        <v>59</v>
      </c>
      <c r="C47" s="95"/>
      <c r="D47" s="95"/>
      <c r="E47" s="90">
        <v>908.41300000000001</v>
      </c>
      <c r="F47" s="116">
        <v>132.078</v>
      </c>
      <c r="G47" s="92">
        <f t="shared" si="8"/>
        <v>1040.491</v>
      </c>
    </row>
    <row r="48" spans="1:8" ht="15" x14ac:dyDescent="0.25">
      <c r="A48" s="86"/>
      <c r="B48" s="95" t="s">
        <v>77</v>
      </c>
      <c r="C48" s="95"/>
      <c r="D48" s="95"/>
      <c r="E48" s="90">
        <v>0.46300000000000002</v>
      </c>
      <c r="F48" s="116">
        <v>0</v>
      </c>
      <c r="G48" s="92">
        <f t="shared" si="8"/>
        <v>0.46300000000000002</v>
      </c>
    </row>
    <row r="49" spans="1:9" ht="15" x14ac:dyDescent="0.25">
      <c r="A49" s="86"/>
      <c r="B49" s="95" t="s">
        <v>47</v>
      </c>
      <c r="C49" s="95"/>
      <c r="D49" s="95"/>
      <c r="E49" s="90">
        <v>540.37400000000002</v>
      </c>
      <c r="F49" s="116">
        <v>0</v>
      </c>
      <c r="G49" s="92">
        <f t="shared" si="8"/>
        <v>540.37400000000002</v>
      </c>
    </row>
    <row r="50" spans="1:9" ht="14.25" x14ac:dyDescent="0.2">
      <c r="A50" s="96">
        <v>3521</v>
      </c>
      <c r="B50" s="87" t="s">
        <v>119</v>
      </c>
      <c r="C50" s="87"/>
      <c r="D50" s="87"/>
      <c r="E50" s="88">
        <f>SUM(E51:E70)</f>
        <v>819.91000000000008</v>
      </c>
      <c r="F50" s="88">
        <f>SUM(F51:F70)</f>
        <v>435.98899999999998</v>
      </c>
      <c r="G50" s="88">
        <f>SUM(G51:G70)</f>
        <v>1255.8990000000001</v>
      </c>
      <c r="I50" s="74"/>
    </row>
    <row r="51" spans="1:9" ht="44.25" customHeight="1" x14ac:dyDescent="0.25">
      <c r="A51" s="97"/>
      <c r="B51" s="156" t="s">
        <v>172</v>
      </c>
      <c r="C51" s="157"/>
      <c r="D51" s="158"/>
      <c r="E51" s="116">
        <v>-1.8680000000000001</v>
      </c>
      <c r="F51" s="116">
        <v>0</v>
      </c>
      <c r="G51" s="116">
        <f>SUM(E51:F51)</f>
        <v>-1.8680000000000001</v>
      </c>
    </row>
    <row r="52" spans="1:9" ht="32.450000000000003" customHeight="1" x14ac:dyDescent="0.25">
      <c r="A52" s="97"/>
      <c r="B52" s="156" t="s">
        <v>173</v>
      </c>
      <c r="C52" s="157"/>
      <c r="D52" s="158"/>
      <c r="E52" s="90">
        <v>345.08300000000003</v>
      </c>
      <c r="F52" s="116">
        <v>0</v>
      </c>
      <c r="G52" s="116">
        <f t="shared" ref="G52:G70" si="9">SUM(E52:F52)</f>
        <v>345.08300000000003</v>
      </c>
    </row>
    <row r="53" spans="1:9" ht="32.450000000000003" customHeight="1" x14ac:dyDescent="0.25">
      <c r="A53" s="97"/>
      <c r="B53" s="156" t="s">
        <v>150</v>
      </c>
      <c r="C53" s="157"/>
      <c r="D53" s="158"/>
      <c r="E53" s="90">
        <v>-5.0350000000000001</v>
      </c>
      <c r="F53" s="116">
        <v>0</v>
      </c>
      <c r="G53" s="116">
        <f t="shared" si="9"/>
        <v>-5.0350000000000001</v>
      </c>
    </row>
    <row r="54" spans="1:9" ht="32.450000000000003" customHeight="1" x14ac:dyDescent="0.25">
      <c r="A54" s="97"/>
      <c r="B54" s="156" t="s">
        <v>153</v>
      </c>
      <c r="C54" s="157"/>
      <c r="D54" s="158"/>
      <c r="E54" s="90">
        <v>83.126999999999995</v>
      </c>
      <c r="F54" s="116">
        <v>0</v>
      </c>
      <c r="G54" s="116">
        <f t="shared" si="9"/>
        <v>83.126999999999995</v>
      </c>
    </row>
    <row r="55" spans="1:9" ht="42.95" customHeight="1" x14ac:dyDescent="0.25">
      <c r="A55" s="97"/>
      <c r="B55" s="156" t="s">
        <v>167</v>
      </c>
      <c r="C55" s="157"/>
      <c r="D55" s="158"/>
      <c r="E55" s="90">
        <v>0</v>
      </c>
      <c r="F55" s="116">
        <v>144.947</v>
      </c>
      <c r="G55" s="116">
        <f t="shared" si="9"/>
        <v>144.947</v>
      </c>
    </row>
    <row r="56" spans="1:9" ht="30" customHeight="1" x14ac:dyDescent="0.25">
      <c r="A56" s="97"/>
      <c r="B56" s="126" t="s">
        <v>151</v>
      </c>
      <c r="C56" s="127"/>
      <c r="D56" s="128"/>
      <c r="E56" s="90">
        <v>-19.202000000000002</v>
      </c>
      <c r="F56" s="116">
        <v>0</v>
      </c>
      <c r="G56" s="116">
        <f t="shared" si="9"/>
        <v>-19.202000000000002</v>
      </c>
    </row>
    <row r="57" spans="1:9" ht="29.45" customHeight="1" x14ac:dyDescent="0.25">
      <c r="A57" s="97"/>
      <c r="B57" s="126" t="s">
        <v>129</v>
      </c>
      <c r="C57" s="127"/>
      <c r="D57" s="128"/>
      <c r="E57" s="90">
        <v>195.12899999999999</v>
      </c>
      <c r="F57" s="116">
        <v>14.413</v>
      </c>
      <c r="G57" s="116">
        <f t="shared" si="9"/>
        <v>209.542</v>
      </c>
    </row>
    <row r="58" spans="1:9" ht="26.1" customHeight="1" x14ac:dyDescent="0.25">
      <c r="A58" s="97"/>
      <c r="B58" s="126" t="s">
        <v>152</v>
      </c>
      <c r="C58" s="127"/>
      <c r="D58" s="128"/>
      <c r="E58" s="90">
        <v>-2.1000000000000001E-2</v>
      </c>
      <c r="F58" s="116">
        <v>0</v>
      </c>
      <c r="G58" s="116">
        <f t="shared" si="9"/>
        <v>-2.1000000000000001E-2</v>
      </c>
    </row>
    <row r="59" spans="1:9" ht="26.1" customHeight="1" x14ac:dyDescent="0.25">
      <c r="A59" s="98"/>
      <c r="B59" s="126" t="s">
        <v>130</v>
      </c>
      <c r="C59" s="127"/>
      <c r="D59" s="128"/>
      <c r="E59" s="90">
        <v>188.535</v>
      </c>
      <c r="F59" s="116">
        <v>0</v>
      </c>
      <c r="G59" s="116">
        <f t="shared" si="9"/>
        <v>188.535</v>
      </c>
    </row>
    <row r="60" spans="1:9" ht="31.5" customHeight="1" x14ac:dyDescent="0.25">
      <c r="A60" s="98"/>
      <c r="B60" s="126" t="s">
        <v>131</v>
      </c>
      <c r="C60" s="127"/>
      <c r="D60" s="128"/>
      <c r="E60" s="90">
        <v>9.8469999999999995</v>
      </c>
      <c r="F60" s="116">
        <v>0</v>
      </c>
      <c r="G60" s="116">
        <f t="shared" si="9"/>
        <v>9.8469999999999995</v>
      </c>
    </row>
    <row r="61" spans="1:9" ht="15" customHeight="1" x14ac:dyDescent="0.25">
      <c r="A61" s="99"/>
      <c r="B61" s="126" t="s">
        <v>158</v>
      </c>
      <c r="C61" s="127"/>
      <c r="D61" s="128"/>
      <c r="E61" s="90">
        <v>0</v>
      </c>
      <c r="F61" s="116">
        <v>27.39</v>
      </c>
      <c r="G61" s="116">
        <f t="shared" si="9"/>
        <v>27.39</v>
      </c>
    </row>
    <row r="62" spans="1:9" ht="15.75" customHeight="1" x14ac:dyDescent="0.25">
      <c r="A62" s="99"/>
      <c r="B62" s="126" t="s">
        <v>164</v>
      </c>
      <c r="C62" s="127"/>
      <c r="D62" s="128"/>
      <c r="E62" s="90">
        <v>0</v>
      </c>
      <c r="F62" s="116">
        <v>14.731999999999999</v>
      </c>
      <c r="G62" s="116">
        <f t="shared" si="9"/>
        <v>14.731999999999999</v>
      </c>
    </row>
    <row r="63" spans="1:9" ht="27.6" customHeight="1" x14ac:dyDescent="0.25">
      <c r="A63" s="99"/>
      <c r="B63" s="126" t="s">
        <v>159</v>
      </c>
      <c r="C63" s="127"/>
      <c r="D63" s="128"/>
      <c r="E63" s="90">
        <v>0</v>
      </c>
      <c r="F63" s="116">
        <v>109.56</v>
      </c>
      <c r="G63" s="116">
        <f t="shared" si="9"/>
        <v>109.56</v>
      </c>
    </row>
    <row r="64" spans="1:9" ht="27.6" customHeight="1" x14ac:dyDescent="0.25">
      <c r="A64" s="99"/>
      <c r="B64" s="126" t="s">
        <v>165</v>
      </c>
      <c r="C64" s="127"/>
      <c r="D64" s="128"/>
      <c r="E64" s="90">
        <v>0</v>
      </c>
      <c r="F64" s="116">
        <v>53.46</v>
      </c>
      <c r="G64" s="116">
        <f t="shared" si="9"/>
        <v>53.46</v>
      </c>
    </row>
    <row r="65" spans="1:8" ht="27.6" customHeight="1" x14ac:dyDescent="0.25">
      <c r="A65" s="99"/>
      <c r="B65" s="126" t="s">
        <v>166</v>
      </c>
      <c r="C65" s="127"/>
      <c r="D65" s="128"/>
      <c r="E65" s="90">
        <v>0</v>
      </c>
      <c r="F65" s="116">
        <v>59.707000000000001</v>
      </c>
      <c r="G65" s="116">
        <f t="shared" si="9"/>
        <v>59.707000000000001</v>
      </c>
    </row>
    <row r="66" spans="1:8" ht="14.25" customHeight="1" x14ac:dyDescent="0.25">
      <c r="A66" s="99"/>
      <c r="B66" s="126" t="s">
        <v>160</v>
      </c>
      <c r="C66" s="127"/>
      <c r="D66" s="128"/>
      <c r="E66" s="90">
        <v>0</v>
      </c>
      <c r="F66" s="116">
        <v>8</v>
      </c>
      <c r="G66" s="116">
        <f t="shared" si="9"/>
        <v>8</v>
      </c>
    </row>
    <row r="67" spans="1:8" ht="27" customHeight="1" x14ac:dyDescent="0.25">
      <c r="A67" s="102"/>
      <c r="B67" s="129" t="s">
        <v>148</v>
      </c>
      <c r="C67" s="130"/>
      <c r="D67" s="131"/>
      <c r="E67" s="90">
        <v>5</v>
      </c>
      <c r="F67" s="116">
        <v>0</v>
      </c>
      <c r="G67" s="116">
        <f t="shared" si="9"/>
        <v>5</v>
      </c>
    </row>
    <row r="68" spans="1:8" ht="29.25" customHeight="1" x14ac:dyDescent="0.25">
      <c r="A68" s="103"/>
      <c r="B68" s="129" t="s">
        <v>149</v>
      </c>
      <c r="C68" s="130"/>
      <c r="D68" s="131"/>
      <c r="E68" s="90">
        <v>15</v>
      </c>
      <c r="F68" s="46">
        <v>0</v>
      </c>
      <c r="G68" s="116">
        <f t="shared" si="9"/>
        <v>15</v>
      </c>
    </row>
    <row r="69" spans="1:8" ht="15.75" customHeight="1" x14ac:dyDescent="0.25">
      <c r="A69" s="103"/>
      <c r="B69" s="129" t="s">
        <v>161</v>
      </c>
      <c r="C69" s="130"/>
      <c r="D69" s="131"/>
      <c r="E69" s="90">
        <v>0</v>
      </c>
      <c r="F69" s="46">
        <v>4.58</v>
      </c>
      <c r="G69" s="116">
        <f t="shared" si="9"/>
        <v>4.58</v>
      </c>
    </row>
    <row r="70" spans="1:8" ht="18.75" customHeight="1" x14ac:dyDescent="0.25">
      <c r="A70" s="103"/>
      <c r="B70" s="104" t="s">
        <v>60</v>
      </c>
      <c r="C70" s="104"/>
      <c r="D70" s="105"/>
      <c r="E70" s="90">
        <v>4.3150000000000004</v>
      </c>
      <c r="F70" s="116">
        <v>-0.8</v>
      </c>
      <c r="G70" s="116">
        <f t="shared" si="9"/>
        <v>3.5150000000000006</v>
      </c>
    </row>
    <row r="71" spans="1:8" ht="14.1" customHeight="1" x14ac:dyDescent="0.2">
      <c r="A71" s="87">
        <v>350</v>
      </c>
      <c r="B71" s="87" t="s">
        <v>120</v>
      </c>
      <c r="C71" s="87"/>
      <c r="D71" s="87"/>
      <c r="E71" s="88">
        <f>SUM(E72+E73+E74+E75+E76+E100+E101)</f>
        <v>1483.2719999999999</v>
      </c>
      <c r="F71" s="88">
        <f>SUM(F72+F73+F74+F75+F76+F100+F101)</f>
        <v>-238.60799999999998</v>
      </c>
      <c r="G71" s="88">
        <f>SUM(G72+G73+G74+G75+G76+G100+G101)</f>
        <v>1244.664</v>
      </c>
    </row>
    <row r="72" spans="1:8" ht="27.95" customHeight="1" x14ac:dyDescent="0.25">
      <c r="A72" s="106"/>
      <c r="B72" s="138" t="s">
        <v>118</v>
      </c>
      <c r="C72" s="138"/>
      <c r="D72" s="138"/>
      <c r="E72" s="90">
        <v>63.503</v>
      </c>
      <c r="F72" s="116">
        <v>-39.950000000000003</v>
      </c>
      <c r="G72" s="92">
        <f t="shared" ref="G72:G75" si="10">SUM(E72:F72)</f>
        <v>23.552999999999997</v>
      </c>
    </row>
    <row r="73" spans="1:8" ht="30.6" customHeight="1" x14ac:dyDescent="0.25">
      <c r="A73" s="106"/>
      <c r="B73" s="129" t="s">
        <v>100</v>
      </c>
      <c r="C73" s="130"/>
      <c r="D73" s="131"/>
      <c r="E73" s="90">
        <v>0</v>
      </c>
      <c r="F73" s="116">
        <v>15.7</v>
      </c>
      <c r="G73" s="92">
        <f t="shared" si="10"/>
        <v>15.7</v>
      </c>
    </row>
    <row r="74" spans="1:8" ht="30.95" customHeight="1" x14ac:dyDescent="0.25">
      <c r="A74" s="106"/>
      <c r="B74" s="155" t="s">
        <v>133</v>
      </c>
      <c r="C74" s="155"/>
      <c r="D74" s="155"/>
      <c r="E74" s="90">
        <v>147.29400000000001</v>
      </c>
      <c r="F74" s="116">
        <v>-2.08</v>
      </c>
      <c r="G74" s="92">
        <f t="shared" si="10"/>
        <v>145.214</v>
      </c>
    </row>
    <row r="75" spans="1:8" ht="45" customHeight="1" x14ac:dyDescent="0.25">
      <c r="A75" s="106"/>
      <c r="B75" s="155" t="s">
        <v>134</v>
      </c>
      <c r="C75" s="155"/>
      <c r="D75" s="155"/>
      <c r="E75" s="90">
        <v>50.77</v>
      </c>
      <c r="F75" s="116">
        <v>5.5090000000000003</v>
      </c>
      <c r="G75" s="92">
        <f t="shared" si="10"/>
        <v>56.279000000000003</v>
      </c>
    </row>
    <row r="76" spans="1:8" ht="15" x14ac:dyDescent="0.25">
      <c r="A76" s="106">
        <v>3500</v>
      </c>
      <c r="B76" s="107" t="s">
        <v>14</v>
      </c>
      <c r="C76" s="108"/>
      <c r="D76" s="108"/>
      <c r="E76" s="109">
        <f>SUM(E77+E98+E99)</f>
        <v>1203.6529999999998</v>
      </c>
      <c r="F76" s="109">
        <f>SUM(F77+F98+F99)</f>
        <v>-255.15799999999999</v>
      </c>
      <c r="G76" s="109">
        <f>SUM(G77+G98+G99)</f>
        <v>948.49500000000012</v>
      </c>
    </row>
    <row r="77" spans="1:8" ht="15" customHeight="1" x14ac:dyDescent="0.25">
      <c r="A77" s="110">
        <v>3500</v>
      </c>
      <c r="B77" s="101" t="s">
        <v>17</v>
      </c>
      <c r="C77" s="100"/>
      <c r="D77" s="86"/>
      <c r="E77" s="92">
        <f>SUM(E78:E97)</f>
        <v>1128.2449999999999</v>
      </c>
      <c r="F77" s="92">
        <f>SUM(F78:F97)</f>
        <v>-300.55099999999999</v>
      </c>
      <c r="G77" s="92">
        <f>SUM(G78:G97)</f>
        <v>827.69400000000007</v>
      </c>
    </row>
    <row r="78" spans="1:8" ht="13.5" customHeight="1" x14ac:dyDescent="0.2">
      <c r="A78" s="145"/>
      <c r="B78" s="136" t="s">
        <v>122</v>
      </c>
      <c r="C78" s="136"/>
      <c r="D78" s="136"/>
      <c r="E78" s="160">
        <v>10.528</v>
      </c>
      <c r="F78" s="159">
        <v>0</v>
      </c>
      <c r="G78" s="160">
        <v>10.528</v>
      </c>
    </row>
    <row r="79" spans="1:8" ht="15" customHeight="1" x14ac:dyDescent="0.2">
      <c r="A79" s="145"/>
      <c r="B79" s="136"/>
      <c r="C79" s="136"/>
      <c r="D79" s="136"/>
      <c r="E79" s="160"/>
      <c r="F79" s="159"/>
      <c r="G79" s="160"/>
    </row>
    <row r="80" spans="1:8" ht="12.95" customHeight="1" x14ac:dyDescent="0.25">
      <c r="A80" s="110"/>
      <c r="B80" s="100" t="s">
        <v>49</v>
      </c>
      <c r="C80" s="86"/>
      <c r="D80" s="86"/>
      <c r="E80" s="90">
        <v>17.957999999999998</v>
      </c>
      <c r="F80" s="116">
        <v>64.158000000000001</v>
      </c>
      <c r="G80" s="92">
        <f t="shared" ref="G80:G100" si="11">SUM(E80:F80)</f>
        <v>82.116</v>
      </c>
      <c r="H80" s="2"/>
    </row>
    <row r="81" spans="1:8" ht="0.6" hidden="1" customHeight="1" x14ac:dyDescent="0.25">
      <c r="A81" s="110"/>
      <c r="B81" s="146" t="s">
        <v>136</v>
      </c>
      <c r="C81" s="147"/>
      <c r="D81" s="148"/>
      <c r="E81" s="90">
        <v>0</v>
      </c>
      <c r="F81" s="116">
        <v>0</v>
      </c>
      <c r="G81" s="92">
        <f t="shared" si="11"/>
        <v>0</v>
      </c>
    </row>
    <row r="82" spans="1:8" ht="30" customHeight="1" x14ac:dyDescent="0.25">
      <c r="A82" s="110"/>
      <c r="B82" s="146" t="s">
        <v>162</v>
      </c>
      <c r="C82" s="147"/>
      <c r="D82" s="148"/>
      <c r="E82" s="90">
        <v>67.849999999999994</v>
      </c>
      <c r="F82" s="46">
        <v>-38</v>
      </c>
      <c r="G82" s="92">
        <f t="shared" si="11"/>
        <v>29.849999999999994</v>
      </c>
    </row>
    <row r="83" spans="1:8" ht="30" customHeight="1" x14ac:dyDescent="0.25">
      <c r="A83" s="110"/>
      <c r="B83" s="146" t="s">
        <v>123</v>
      </c>
      <c r="C83" s="147"/>
      <c r="D83" s="148"/>
      <c r="E83" s="90">
        <v>214.80199999999999</v>
      </c>
      <c r="F83" s="46">
        <v>-214.80199999999999</v>
      </c>
      <c r="G83" s="92">
        <f t="shared" si="11"/>
        <v>0</v>
      </c>
    </row>
    <row r="84" spans="1:8" ht="13.5" customHeight="1" x14ac:dyDescent="0.25">
      <c r="A84" s="110"/>
      <c r="B84" s="100" t="s">
        <v>40</v>
      </c>
      <c r="C84" s="86"/>
      <c r="D84" s="86"/>
      <c r="E84" s="90">
        <v>0.4</v>
      </c>
      <c r="F84" s="116">
        <v>0</v>
      </c>
      <c r="G84" s="92">
        <f t="shared" si="11"/>
        <v>0.4</v>
      </c>
    </row>
    <row r="85" spans="1:8" ht="14.25" customHeight="1" x14ac:dyDescent="0.25">
      <c r="A85" s="110"/>
      <c r="B85" s="100" t="s">
        <v>21</v>
      </c>
      <c r="C85" s="86"/>
      <c r="D85" s="86"/>
      <c r="E85" s="90">
        <v>170.43</v>
      </c>
      <c r="F85" s="116">
        <v>0</v>
      </c>
      <c r="G85" s="92">
        <f t="shared" si="11"/>
        <v>170.43</v>
      </c>
      <c r="H85" s="2"/>
    </row>
    <row r="86" spans="1:8" ht="32.450000000000003" customHeight="1" x14ac:dyDescent="0.25">
      <c r="A86" s="110"/>
      <c r="B86" s="152" t="s">
        <v>145</v>
      </c>
      <c r="C86" s="153"/>
      <c r="D86" s="154"/>
      <c r="E86" s="90">
        <v>169.506</v>
      </c>
      <c r="F86" s="116">
        <v>-65</v>
      </c>
      <c r="G86" s="92">
        <f t="shared" si="11"/>
        <v>104.506</v>
      </c>
    </row>
    <row r="87" spans="1:8" ht="13.5" customHeight="1" x14ac:dyDescent="0.25">
      <c r="A87" s="110"/>
      <c r="B87" s="100" t="s">
        <v>45</v>
      </c>
      <c r="C87" s="86"/>
      <c r="D87" s="86"/>
      <c r="E87" s="90">
        <v>0</v>
      </c>
      <c r="F87" s="116">
        <v>0.53800000000000003</v>
      </c>
      <c r="G87" s="92">
        <f t="shared" si="11"/>
        <v>0.53800000000000003</v>
      </c>
    </row>
    <row r="88" spans="1:8" ht="17.25" customHeight="1" x14ac:dyDescent="0.25">
      <c r="A88" s="110"/>
      <c r="B88" s="100" t="s">
        <v>132</v>
      </c>
      <c r="C88" s="86"/>
      <c r="D88" s="86"/>
      <c r="E88" s="90">
        <v>8.6029999999999998</v>
      </c>
      <c r="F88" s="116">
        <v>28.577999999999999</v>
      </c>
      <c r="G88" s="92">
        <f t="shared" si="11"/>
        <v>37.180999999999997</v>
      </c>
    </row>
    <row r="89" spans="1:8" ht="30.95" customHeight="1" x14ac:dyDescent="0.25">
      <c r="A89" s="110"/>
      <c r="B89" s="149" t="s">
        <v>114</v>
      </c>
      <c r="C89" s="150"/>
      <c r="D89" s="151"/>
      <c r="E89" s="90">
        <v>209.63</v>
      </c>
      <c r="F89" s="46">
        <v>-159.63</v>
      </c>
      <c r="G89" s="92">
        <f t="shared" si="11"/>
        <v>50</v>
      </c>
      <c r="H89" s="2"/>
    </row>
    <row r="90" spans="1:8" ht="18" customHeight="1" x14ac:dyDescent="0.25">
      <c r="A90" s="110"/>
      <c r="B90" s="100" t="s">
        <v>137</v>
      </c>
      <c r="C90" s="86"/>
      <c r="D90" s="86"/>
      <c r="E90" s="90">
        <v>0</v>
      </c>
      <c r="F90" s="46">
        <v>3.5880000000000001</v>
      </c>
      <c r="G90" s="92">
        <f t="shared" si="11"/>
        <v>3.5880000000000001</v>
      </c>
    </row>
    <row r="91" spans="1:8" ht="13.5" customHeight="1" x14ac:dyDescent="0.25">
      <c r="A91" s="110"/>
      <c r="B91" s="100" t="s">
        <v>101</v>
      </c>
      <c r="C91" s="86"/>
      <c r="D91" s="86"/>
      <c r="E91" s="90">
        <v>1.68</v>
      </c>
      <c r="F91" s="116">
        <v>31.187999999999999</v>
      </c>
      <c r="G91" s="92">
        <f t="shared" si="11"/>
        <v>32.868000000000002</v>
      </c>
    </row>
    <row r="92" spans="1:8" ht="27" customHeight="1" x14ac:dyDescent="0.25">
      <c r="A92" s="110"/>
      <c r="B92" s="149" t="s">
        <v>124</v>
      </c>
      <c r="C92" s="150"/>
      <c r="D92" s="151"/>
      <c r="E92" s="90">
        <v>38.340000000000003</v>
      </c>
      <c r="F92" s="46">
        <v>22.82</v>
      </c>
      <c r="G92" s="92">
        <f t="shared" si="11"/>
        <v>61.160000000000004</v>
      </c>
      <c r="H92" s="2"/>
    </row>
    <row r="93" spans="1:8" ht="16.5" customHeight="1" x14ac:dyDescent="0.25">
      <c r="A93" s="110"/>
      <c r="B93" s="136" t="s">
        <v>56</v>
      </c>
      <c r="C93" s="136"/>
      <c r="D93" s="136"/>
      <c r="E93" s="90">
        <v>17</v>
      </c>
      <c r="F93" s="116">
        <v>0</v>
      </c>
      <c r="G93" s="92">
        <f t="shared" si="11"/>
        <v>17</v>
      </c>
    </row>
    <row r="94" spans="1:8" ht="30.75" customHeight="1" x14ac:dyDescent="0.25">
      <c r="A94" s="110"/>
      <c r="B94" s="136" t="s">
        <v>125</v>
      </c>
      <c r="C94" s="136"/>
      <c r="D94" s="136"/>
      <c r="E94" s="90">
        <v>51</v>
      </c>
      <c r="F94" s="116">
        <v>0</v>
      </c>
      <c r="G94" s="92">
        <f t="shared" si="11"/>
        <v>51</v>
      </c>
    </row>
    <row r="95" spans="1:8" ht="30.75" customHeight="1" x14ac:dyDescent="0.25">
      <c r="A95" s="110"/>
      <c r="B95" s="136" t="s">
        <v>147</v>
      </c>
      <c r="C95" s="136"/>
      <c r="D95" s="136"/>
      <c r="E95" s="90">
        <v>139.17400000000001</v>
      </c>
      <c r="F95" s="116">
        <v>0</v>
      </c>
      <c r="G95" s="92">
        <f t="shared" si="11"/>
        <v>139.17400000000001</v>
      </c>
    </row>
    <row r="96" spans="1:8" ht="16.5" customHeight="1" x14ac:dyDescent="0.25">
      <c r="A96" s="110"/>
      <c r="B96" s="136" t="s">
        <v>126</v>
      </c>
      <c r="C96" s="136"/>
      <c r="D96" s="136"/>
      <c r="E96" s="90">
        <v>11.343999999999999</v>
      </c>
      <c r="F96" s="116">
        <v>0</v>
      </c>
      <c r="G96" s="92">
        <f t="shared" si="11"/>
        <v>11.343999999999999</v>
      </c>
    </row>
    <row r="97" spans="1:8" ht="16.5" customHeight="1" x14ac:dyDescent="0.25">
      <c r="A97" s="110"/>
      <c r="B97" s="136" t="s">
        <v>163</v>
      </c>
      <c r="C97" s="136"/>
      <c r="D97" s="136"/>
      <c r="E97" s="90">
        <v>0</v>
      </c>
      <c r="F97" s="46">
        <v>26.010999999999999</v>
      </c>
      <c r="G97" s="92">
        <f t="shared" si="11"/>
        <v>26.010999999999999</v>
      </c>
    </row>
    <row r="98" spans="1:8" ht="14.25" customHeight="1" x14ac:dyDescent="0.25">
      <c r="A98" s="110"/>
      <c r="B98" s="111" t="s">
        <v>42</v>
      </c>
      <c r="C98" s="111"/>
      <c r="D98" s="101"/>
      <c r="E98" s="90">
        <v>11</v>
      </c>
      <c r="F98" s="116">
        <v>0</v>
      </c>
      <c r="G98" s="92">
        <f t="shared" si="11"/>
        <v>11</v>
      </c>
    </row>
    <row r="99" spans="1:8" ht="16.5" customHeight="1" x14ac:dyDescent="0.25">
      <c r="A99" s="110"/>
      <c r="B99" s="136" t="s">
        <v>38</v>
      </c>
      <c r="C99" s="136"/>
      <c r="D99" s="136"/>
      <c r="E99" s="90">
        <v>64.408000000000001</v>
      </c>
      <c r="F99" s="116">
        <v>45.393000000000001</v>
      </c>
      <c r="G99" s="92">
        <f t="shared" si="11"/>
        <v>109.801</v>
      </c>
    </row>
    <row r="100" spans="1:8" ht="15" customHeight="1" x14ac:dyDescent="0.25">
      <c r="A100" s="106"/>
      <c r="B100" s="100" t="s">
        <v>39</v>
      </c>
      <c r="C100" s="100"/>
      <c r="D100" s="86"/>
      <c r="E100" s="90">
        <v>12.852</v>
      </c>
      <c r="F100" s="116">
        <v>37.371000000000002</v>
      </c>
      <c r="G100" s="92">
        <f t="shared" si="11"/>
        <v>50.222999999999999</v>
      </c>
      <c r="H100" s="2"/>
    </row>
    <row r="101" spans="1:8" ht="15" customHeight="1" x14ac:dyDescent="0.25">
      <c r="A101" s="106"/>
      <c r="B101" s="100" t="s">
        <v>116</v>
      </c>
      <c r="C101" s="100"/>
      <c r="D101" s="86"/>
      <c r="E101" s="90">
        <v>5.2</v>
      </c>
      <c r="F101" s="116">
        <v>0</v>
      </c>
      <c r="G101" s="92">
        <f>SUM(E101:F101)</f>
        <v>5.2</v>
      </c>
    </row>
    <row r="102" spans="1:8" ht="15" customHeight="1" x14ac:dyDescent="0.2">
      <c r="A102" s="87">
        <v>38</v>
      </c>
      <c r="B102" s="137" t="s">
        <v>36</v>
      </c>
      <c r="C102" s="137"/>
      <c r="D102" s="137"/>
      <c r="E102" s="88">
        <f>SUM(E103:E108)</f>
        <v>430</v>
      </c>
      <c r="F102" s="124">
        <f>SUM(F103:F108)</f>
        <v>68</v>
      </c>
      <c r="G102" s="88">
        <f>SUM(G103:G108)</f>
        <v>498</v>
      </c>
    </row>
    <row r="103" spans="1:8" ht="15" customHeight="1" x14ac:dyDescent="0.25">
      <c r="A103" s="86">
        <v>38250</v>
      </c>
      <c r="B103" s="100" t="s">
        <v>93</v>
      </c>
      <c r="C103" s="112"/>
      <c r="D103" s="112"/>
      <c r="E103" s="90">
        <v>106</v>
      </c>
      <c r="F103" s="116">
        <v>-106</v>
      </c>
      <c r="G103" s="92">
        <f>SUM(E103:F103)</f>
        <v>0</v>
      </c>
    </row>
    <row r="104" spans="1:8" ht="15" customHeight="1" x14ac:dyDescent="0.25">
      <c r="A104" s="86">
        <v>38251</v>
      </c>
      <c r="B104" s="100" t="s">
        <v>115</v>
      </c>
      <c r="C104" s="112"/>
      <c r="D104" s="112"/>
      <c r="E104" s="90">
        <v>111.66</v>
      </c>
      <c r="F104" s="116">
        <v>165.5</v>
      </c>
      <c r="G104" s="92">
        <f>SUM(E104:F104)</f>
        <v>277.15999999999997</v>
      </c>
    </row>
    <row r="105" spans="1:8" ht="15" x14ac:dyDescent="0.25">
      <c r="A105" s="86">
        <v>38254</v>
      </c>
      <c r="B105" s="100" t="s">
        <v>15</v>
      </c>
      <c r="C105" s="86"/>
      <c r="D105" s="86"/>
      <c r="E105" s="90">
        <v>26</v>
      </c>
      <c r="F105" s="116">
        <v>-3</v>
      </c>
      <c r="G105" s="92">
        <f>SUM(E105:F105)</f>
        <v>23</v>
      </c>
    </row>
    <row r="106" spans="1:8" ht="17.25" customHeight="1" x14ac:dyDescent="0.25">
      <c r="A106" s="86">
        <v>3882</v>
      </c>
      <c r="B106" s="136" t="s">
        <v>117</v>
      </c>
      <c r="C106" s="136"/>
      <c r="D106" s="136"/>
      <c r="E106" s="92">
        <v>160.34</v>
      </c>
      <c r="F106" s="116">
        <v>-15</v>
      </c>
      <c r="G106" s="92">
        <f t="shared" ref="G106:G108" si="12">SUM(E106:F106)</f>
        <v>145.34</v>
      </c>
    </row>
    <row r="107" spans="1:8" ht="15" x14ac:dyDescent="0.25">
      <c r="A107" s="86">
        <v>3880</v>
      </c>
      <c r="B107" s="136" t="s">
        <v>16</v>
      </c>
      <c r="C107" s="136"/>
      <c r="D107" s="136"/>
      <c r="E107" s="90">
        <v>1</v>
      </c>
      <c r="F107" s="46">
        <v>1.5</v>
      </c>
      <c r="G107" s="92">
        <f t="shared" si="12"/>
        <v>2.5</v>
      </c>
    </row>
    <row r="108" spans="1:8" ht="14.1" customHeight="1" x14ac:dyDescent="0.25">
      <c r="A108" s="91">
        <v>3888</v>
      </c>
      <c r="B108" s="100" t="s">
        <v>18</v>
      </c>
      <c r="C108" s="86"/>
      <c r="D108" s="86"/>
      <c r="E108" s="90">
        <v>25</v>
      </c>
      <c r="F108" s="46">
        <v>25</v>
      </c>
      <c r="G108" s="92">
        <f t="shared" si="12"/>
        <v>50</v>
      </c>
    </row>
    <row r="109" spans="1:8" ht="18.95" hidden="1" customHeight="1" x14ac:dyDescent="0.25">
      <c r="A109" s="77"/>
      <c r="B109" s="77"/>
      <c r="C109" s="77"/>
      <c r="D109" s="77"/>
      <c r="E109" s="78">
        <v>45522.834999999999</v>
      </c>
      <c r="F109" s="113">
        <v>540.75800000000004</v>
      </c>
      <c r="G109" s="118">
        <f>SUM(E109:F109)</f>
        <v>46063.593000000001</v>
      </c>
    </row>
    <row r="110" spans="1:8" ht="13.5" hidden="1" customHeight="1" x14ac:dyDescent="0.25">
      <c r="A110" s="77"/>
      <c r="B110" s="77"/>
      <c r="C110" s="77"/>
      <c r="D110" s="77"/>
      <c r="E110" s="119">
        <f>SUM(E109-E8)</f>
        <v>-7.2759576141834259E-12</v>
      </c>
      <c r="F110" s="119">
        <f>SUM(F109-F8)</f>
        <v>108.87099999999998</v>
      </c>
      <c r="G110" s="119">
        <f>SUM(G109-G8)</f>
        <v>108.87099999999919</v>
      </c>
    </row>
    <row r="111" spans="1:8" ht="15" x14ac:dyDescent="0.25">
      <c r="A111" s="77"/>
      <c r="B111" s="77"/>
      <c r="C111" s="77"/>
      <c r="D111" s="77"/>
      <c r="E111" s="77"/>
      <c r="F111" s="120"/>
      <c r="G111" s="120"/>
    </row>
    <row r="112" spans="1:8" ht="15" x14ac:dyDescent="0.25">
      <c r="A112" s="114"/>
      <c r="B112" s="77"/>
      <c r="C112" s="77"/>
      <c r="D112" s="77"/>
      <c r="E112" s="120"/>
      <c r="F112" s="120"/>
      <c r="G112" s="120"/>
    </row>
    <row r="113" spans="1:7" ht="15" x14ac:dyDescent="0.25">
      <c r="A113" s="115" t="s">
        <v>43</v>
      </c>
      <c r="B113" s="115"/>
      <c r="C113" s="77"/>
      <c r="D113" s="77"/>
      <c r="E113" s="77"/>
      <c r="F113" s="77"/>
      <c r="G113" s="77"/>
    </row>
    <row r="114" spans="1:7" ht="15" x14ac:dyDescent="0.25">
      <c r="A114" s="77"/>
      <c r="B114" s="77"/>
      <c r="C114" s="77"/>
      <c r="D114" s="77"/>
      <c r="E114" s="77"/>
      <c r="F114" s="77"/>
      <c r="G114" s="77"/>
    </row>
  </sheetData>
  <mergeCells count="64">
    <mergeCell ref="F78:F79"/>
    <mergeCell ref="G78:G79"/>
    <mergeCell ref="B33:D33"/>
    <mergeCell ref="B22:D22"/>
    <mergeCell ref="B53:D53"/>
    <mergeCell ref="E78:E79"/>
    <mergeCell ref="B72:D72"/>
    <mergeCell ref="B35:D35"/>
    <mergeCell ref="B36:D36"/>
    <mergeCell ref="B37:D37"/>
    <mergeCell ref="B39:D39"/>
    <mergeCell ref="B52:D52"/>
    <mergeCell ref="B60:D60"/>
    <mergeCell ref="B67:D67"/>
    <mergeCell ref="B55:D55"/>
    <mergeCell ref="B56:D56"/>
    <mergeCell ref="B57:D57"/>
    <mergeCell ref="B58:D58"/>
    <mergeCell ref="B51:D51"/>
    <mergeCell ref="B59:D59"/>
    <mergeCell ref="B54:D54"/>
    <mergeCell ref="B107:D107"/>
    <mergeCell ref="B78:D79"/>
    <mergeCell ref="B73:D73"/>
    <mergeCell ref="B102:D102"/>
    <mergeCell ref="B99:D99"/>
    <mergeCell ref="B106:D106"/>
    <mergeCell ref="B86:D86"/>
    <mergeCell ref="B96:D96"/>
    <mergeCell ref="B93:D93"/>
    <mergeCell ref="B89:D89"/>
    <mergeCell ref="B83:D83"/>
    <mergeCell ref="B74:D74"/>
    <mergeCell ref="B75:D75"/>
    <mergeCell ref="B95:D95"/>
    <mergeCell ref="B97:D97"/>
    <mergeCell ref="A78:A79"/>
    <mergeCell ref="B81:D81"/>
    <mergeCell ref="B82:D82"/>
    <mergeCell ref="B94:D94"/>
    <mergeCell ref="B92:D92"/>
    <mergeCell ref="F1:G1"/>
    <mergeCell ref="F2:G2"/>
    <mergeCell ref="F4:G4"/>
    <mergeCell ref="B46:D46"/>
    <mergeCell ref="B26:D26"/>
    <mergeCell ref="B9:D9"/>
    <mergeCell ref="B11:D11"/>
    <mergeCell ref="B12:D12"/>
    <mergeCell ref="B14:D14"/>
    <mergeCell ref="B17:D17"/>
    <mergeCell ref="B38:D38"/>
    <mergeCell ref="B27:D27"/>
    <mergeCell ref="F6:F7"/>
    <mergeCell ref="G6:G7"/>
    <mergeCell ref="E6:E7"/>
    <mergeCell ref="B66:D66"/>
    <mergeCell ref="B69:D69"/>
    <mergeCell ref="B61:D61"/>
    <mergeCell ref="B62:D62"/>
    <mergeCell ref="B63:D63"/>
    <mergeCell ref="B64:D64"/>
    <mergeCell ref="B65:D65"/>
    <mergeCell ref="B68:D68"/>
  </mergeCells>
  <phoneticPr fontId="0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32" sqref="J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tabSelected="1" workbookViewId="0">
      <selection activeCell="A16" sqref="A16"/>
    </sheetView>
  </sheetViews>
  <sheetFormatPr defaultRowHeight="12.75" x14ac:dyDescent="0.2"/>
  <cols>
    <col min="1" max="1" width="10" customWidth="1"/>
    <col min="2" max="2" width="9.140625" customWidth="1"/>
    <col min="6" max="6" width="21.5703125" customWidth="1"/>
    <col min="7" max="7" width="16.140625" customWidth="1"/>
    <col min="8" max="8" width="10.5703125" customWidth="1"/>
    <col min="9" max="9" width="15.140625" customWidth="1"/>
    <col min="10" max="10" width="13.42578125" customWidth="1"/>
  </cols>
  <sheetData>
    <row r="1" spans="1:9" ht="15" x14ac:dyDescent="0.25">
      <c r="A1" s="6"/>
      <c r="B1" s="6"/>
      <c r="C1" s="6"/>
      <c r="D1" s="11"/>
      <c r="E1" s="6"/>
      <c r="F1" s="6"/>
      <c r="G1" s="72"/>
      <c r="H1" s="164" t="s">
        <v>155</v>
      </c>
      <c r="I1" s="164"/>
    </row>
    <row r="2" spans="1:9" ht="15" x14ac:dyDescent="0.25">
      <c r="A2" s="6"/>
      <c r="B2" s="6"/>
      <c r="C2" s="6"/>
      <c r="D2" s="6"/>
      <c r="E2" s="6"/>
      <c r="F2" s="6"/>
      <c r="G2" s="72"/>
      <c r="H2" s="164" t="s">
        <v>50</v>
      </c>
      <c r="I2" s="164"/>
    </row>
    <row r="3" spans="1:9" ht="15" x14ac:dyDescent="0.25">
      <c r="A3" s="6"/>
      <c r="B3" s="6"/>
      <c r="C3" s="6"/>
      <c r="D3" s="6"/>
      <c r="E3" s="6"/>
      <c r="F3" s="6"/>
      <c r="G3" s="37"/>
      <c r="H3" s="37"/>
      <c r="I3" s="37"/>
    </row>
    <row r="4" spans="1:9" ht="15" x14ac:dyDescent="0.25">
      <c r="A4" s="6"/>
      <c r="B4" s="6"/>
      <c r="C4" s="6"/>
      <c r="D4" s="6"/>
      <c r="E4" s="6"/>
      <c r="F4" s="6"/>
      <c r="G4" s="72"/>
      <c r="H4" s="164" t="s">
        <v>154</v>
      </c>
      <c r="I4" s="164"/>
    </row>
    <row r="5" spans="1:9" ht="15" x14ac:dyDescent="0.25">
      <c r="A5" s="7" t="s">
        <v>144</v>
      </c>
      <c r="B5" s="7"/>
      <c r="C5" s="7"/>
      <c r="D5" s="7"/>
      <c r="E5" s="7"/>
      <c r="F5" s="7"/>
      <c r="G5" s="6"/>
      <c r="H5" s="6"/>
      <c r="I5" s="6"/>
    </row>
    <row r="6" spans="1:9" ht="15" x14ac:dyDescent="0.25">
      <c r="A6" s="7" t="s">
        <v>34</v>
      </c>
      <c r="B6" s="7"/>
      <c r="C6" s="7"/>
      <c r="D6" s="7"/>
      <c r="E6" s="7"/>
      <c r="F6" s="7"/>
      <c r="G6" s="6"/>
      <c r="H6" s="6"/>
      <c r="I6" s="6"/>
    </row>
    <row r="7" spans="1:9" ht="37.5" customHeight="1" x14ac:dyDescent="0.25">
      <c r="A7" s="49"/>
      <c r="B7" s="53"/>
      <c r="C7" s="53"/>
      <c r="D7" s="53"/>
      <c r="E7" s="53"/>
      <c r="F7" s="54"/>
      <c r="G7" s="169" t="s">
        <v>170</v>
      </c>
      <c r="H7" s="165" t="s">
        <v>146</v>
      </c>
      <c r="I7" s="169" t="s">
        <v>171</v>
      </c>
    </row>
    <row r="8" spans="1:9" ht="37.5" customHeight="1" x14ac:dyDescent="0.25">
      <c r="A8" s="50"/>
      <c r="B8" s="51"/>
      <c r="C8" s="51"/>
      <c r="D8" s="51"/>
      <c r="E8" s="51"/>
      <c r="F8" s="52"/>
      <c r="G8" s="169"/>
      <c r="H8" s="166"/>
      <c r="I8" s="169"/>
    </row>
    <row r="9" spans="1:9" ht="17.25" customHeight="1" x14ac:dyDescent="0.25">
      <c r="A9" s="45" t="s">
        <v>23</v>
      </c>
      <c r="B9" s="167" t="s">
        <v>24</v>
      </c>
      <c r="C9" s="167"/>
      <c r="D9" s="167"/>
      <c r="E9" s="167"/>
      <c r="F9" s="167"/>
      <c r="G9" s="33">
        <f t="shared" ref="G9:H9" si="0">SUM(G10+G13)</f>
        <v>2552</v>
      </c>
      <c r="H9" s="8">
        <f t="shared" si="0"/>
        <v>0</v>
      </c>
      <c r="I9" s="33">
        <f>SUM(G7:H9)</f>
        <v>2552</v>
      </c>
    </row>
    <row r="10" spans="1:9" ht="15" customHeight="1" x14ac:dyDescent="0.25">
      <c r="A10" s="48" t="s">
        <v>25</v>
      </c>
      <c r="B10" s="167" t="s">
        <v>51</v>
      </c>
      <c r="C10" s="167"/>
      <c r="D10" s="167"/>
      <c r="E10" s="167"/>
      <c r="F10" s="167"/>
      <c r="G10" s="33">
        <f t="shared" ref="G10:H10" si="1">SUM(G11:G12)</f>
        <v>4000</v>
      </c>
      <c r="H10" s="8">
        <f t="shared" si="1"/>
        <v>0</v>
      </c>
      <c r="I10" s="8">
        <f>SUM(G10:H10)</f>
        <v>4000</v>
      </c>
    </row>
    <row r="11" spans="1:9" ht="17.25" customHeight="1" x14ac:dyDescent="0.25">
      <c r="A11" s="48" t="s">
        <v>26</v>
      </c>
      <c r="B11" s="168" t="s">
        <v>27</v>
      </c>
      <c r="C11" s="168"/>
      <c r="D11" s="168"/>
      <c r="E11" s="168"/>
      <c r="F11" s="168"/>
      <c r="G11" s="46">
        <v>4000</v>
      </c>
      <c r="H11" s="32">
        <v>0</v>
      </c>
      <c r="I11" s="32">
        <f>SUM(G11:H11)</f>
        <v>4000</v>
      </c>
    </row>
    <row r="12" spans="1:9" ht="15" x14ac:dyDescent="0.25">
      <c r="A12" s="48" t="s">
        <v>26</v>
      </c>
      <c r="B12" s="47" t="s">
        <v>31</v>
      </c>
      <c r="C12" s="47"/>
      <c r="D12" s="47"/>
      <c r="E12" s="47"/>
      <c r="F12" s="47"/>
      <c r="G12" s="46">
        <v>0</v>
      </c>
      <c r="H12" s="32">
        <v>0</v>
      </c>
      <c r="I12" s="32">
        <f>SUM(G12:H12)</f>
        <v>0</v>
      </c>
    </row>
    <row r="13" spans="1:9" ht="16.5" customHeight="1" x14ac:dyDescent="0.25">
      <c r="A13" s="48" t="s">
        <v>28</v>
      </c>
      <c r="B13" s="167" t="s">
        <v>52</v>
      </c>
      <c r="C13" s="167"/>
      <c r="D13" s="167"/>
      <c r="E13" s="167"/>
      <c r="F13" s="167"/>
      <c r="G13" s="33">
        <f t="shared" ref="G13:I13" si="2">SUM(G14:G14)</f>
        <v>-1448</v>
      </c>
      <c r="H13" s="8">
        <f t="shared" si="2"/>
        <v>0</v>
      </c>
      <c r="I13" s="8">
        <f t="shared" si="2"/>
        <v>-1448</v>
      </c>
    </row>
    <row r="14" spans="1:9" ht="15" x14ac:dyDescent="0.25">
      <c r="A14" s="48" t="s">
        <v>29</v>
      </c>
      <c r="B14" s="47" t="s">
        <v>30</v>
      </c>
      <c r="C14" s="47"/>
      <c r="D14" s="47"/>
      <c r="E14" s="47"/>
      <c r="F14" s="47"/>
      <c r="G14" s="46">
        <v>-1448</v>
      </c>
      <c r="H14" s="32">
        <v>0</v>
      </c>
      <c r="I14" s="32">
        <f>SUM(G14:H14)</f>
        <v>-1448</v>
      </c>
    </row>
    <row r="15" spans="1:9" ht="15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9" ht="15" x14ac:dyDescent="0.25">
      <c r="A16" s="9"/>
      <c r="B16" s="6"/>
      <c r="C16" s="6"/>
      <c r="D16" s="6"/>
      <c r="E16" s="6"/>
      <c r="F16" s="6"/>
      <c r="G16" s="10"/>
      <c r="H16" s="6"/>
      <c r="I16" s="6"/>
    </row>
    <row r="17" spans="1:7" ht="15" x14ac:dyDescent="0.25">
      <c r="A17" s="9" t="s">
        <v>43</v>
      </c>
      <c r="B17" s="6"/>
      <c r="C17" s="6"/>
      <c r="D17" s="6"/>
      <c r="E17" s="6"/>
      <c r="F17" s="6"/>
      <c r="G17" s="6"/>
    </row>
    <row r="18" spans="1:7" ht="15" x14ac:dyDescent="0.25">
      <c r="A18" s="6"/>
      <c r="B18" s="6"/>
      <c r="C18" s="6"/>
      <c r="D18" s="6"/>
      <c r="E18" s="6"/>
      <c r="F18" s="6"/>
      <c r="G18" s="6"/>
    </row>
    <row r="19" spans="1:7" ht="14.25" x14ac:dyDescent="0.2">
      <c r="A19" s="1"/>
    </row>
    <row r="20" spans="1:7" ht="14.25" x14ac:dyDescent="0.2">
      <c r="A20" s="1"/>
    </row>
    <row r="21" spans="1:7" x14ac:dyDescent="0.2">
      <c r="A21" s="3"/>
    </row>
  </sheetData>
  <mergeCells count="10">
    <mergeCell ref="H1:I1"/>
    <mergeCell ref="H2:I2"/>
    <mergeCell ref="H4:I4"/>
    <mergeCell ref="H7:H8"/>
    <mergeCell ref="B13:F13"/>
    <mergeCell ref="B11:F11"/>
    <mergeCell ref="B10:F10"/>
    <mergeCell ref="B9:F9"/>
    <mergeCell ref="I7:I8"/>
    <mergeCell ref="G7:G8"/>
  </mergeCells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opLeftCell="A4" workbookViewId="0">
      <selection activeCell="A52" sqref="A52"/>
    </sheetView>
  </sheetViews>
  <sheetFormatPr defaultRowHeight="12.75" x14ac:dyDescent="0.2"/>
  <cols>
    <col min="1" max="1" width="34.42578125" customWidth="1"/>
    <col min="2" max="2" width="8.5703125" customWidth="1"/>
    <col min="3" max="3" width="9.5703125" customWidth="1"/>
    <col min="4" max="4" width="8.5703125" customWidth="1"/>
    <col min="5" max="5" width="9.28515625" customWidth="1"/>
    <col min="6" max="6" width="12.42578125" customWidth="1"/>
    <col min="7" max="7" width="10.140625" customWidth="1"/>
    <col min="8" max="8" width="11.140625" customWidth="1"/>
    <col min="9" max="9" width="9.85546875" customWidth="1"/>
    <col min="10" max="10" width="14.5703125" customWidth="1"/>
    <col min="11" max="11" width="12.42578125" bestFit="1" customWidth="1"/>
  </cols>
  <sheetData>
    <row r="1" spans="1:10" ht="12.75" customHeight="1" x14ac:dyDescent="0.2">
      <c r="A1" s="5"/>
      <c r="B1" s="5"/>
      <c r="C1" s="5"/>
      <c r="D1" s="5"/>
      <c r="E1" s="5"/>
      <c r="F1" s="5"/>
      <c r="G1" s="5"/>
      <c r="H1" s="34"/>
      <c r="I1" s="170" t="s">
        <v>78</v>
      </c>
      <c r="J1" s="170"/>
    </row>
    <row r="2" spans="1:10" ht="15" x14ac:dyDescent="0.25">
      <c r="A2" s="5"/>
      <c r="B2" s="5"/>
      <c r="C2" s="5"/>
      <c r="D2" s="5"/>
      <c r="E2" s="5"/>
      <c r="F2" s="5"/>
      <c r="G2" s="5"/>
      <c r="H2" s="35"/>
      <c r="I2" s="36" t="s">
        <v>50</v>
      </c>
      <c r="J2" s="36"/>
    </row>
    <row r="3" spans="1:10" ht="15" x14ac:dyDescent="0.25">
      <c r="A3" s="5"/>
      <c r="B3" s="5"/>
      <c r="C3" s="5"/>
      <c r="D3" s="5"/>
      <c r="E3" s="5"/>
      <c r="F3" s="5"/>
      <c r="G3" s="5"/>
      <c r="H3" s="28"/>
      <c r="I3" s="31"/>
      <c r="J3" s="31"/>
    </row>
    <row r="4" spans="1:10" ht="15" x14ac:dyDescent="0.25">
      <c r="A4" s="5"/>
      <c r="B4" s="5"/>
      <c r="C4" s="5"/>
      <c r="D4" s="5"/>
      <c r="E4" s="5"/>
      <c r="F4" s="5"/>
      <c r="G4" s="5"/>
      <c r="H4" s="35"/>
      <c r="I4" s="36" t="s">
        <v>79</v>
      </c>
      <c r="J4" s="36"/>
    </row>
    <row r="5" spans="1:10" x14ac:dyDescent="0.2">
      <c r="A5" s="38" t="s">
        <v>111</v>
      </c>
      <c r="B5" s="17"/>
      <c r="C5" s="17"/>
      <c r="D5" s="17"/>
      <c r="E5" s="17"/>
      <c r="F5" s="17"/>
      <c r="G5" s="17"/>
      <c r="H5" s="17"/>
      <c r="I5" s="14"/>
      <c r="J5" s="17"/>
    </row>
    <row r="6" spans="1:10" x14ac:dyDescent="0.2">
      <c r="A6" s="13"/>
      <c r="B6" s="13"/>
      <c r="C6" s="5"/>
      <c r="D6" s="5"/>
      <c r="E6" s="5"/>
      <c r="F6" s="5"/>
      <c r="G6" s="5"/>
      <c r="H6" s="5"/>
      <c r="I6" s="5"/>
      <c r="J6" s="17"/>
    </row>
    <row r="7" spans="1:10" ht="40.5" customHeight="1" x14ac:dyDescent="0.2">
      <c r="A7" s="39" t="s">
        <v>89</v>
      </c>
      <c r="B7" s="172" t="s">
        <v>80</v>
      </c>
      <c r="C7" s="173"/>
      <c r="D7" s="41" t="s">
        <v>81</v>
      </c>
      <c r="E7" s="40" t="s">
        <v>91</v>
      </c>
      <c r="F7" s="29" t="s">
        <v>82</v>
      </c>
      <c r="G7" s="75" t="s">
        <v>83</v>
      </c>
      <c r="H7" s="172" t="s">
        <v>84</v>
      </c>
      <c r="I7" s="173"/>
      <c r="J7" s="171" t="s">
        <v>88</v>
      </c>
    </row>
    <row r="8" spans="1:10" ht="22.5" customHeight="1" x14ac:dyDescent="0.2">
      <c r="A8" s="43" t="s">
        <v>90</v>
      </c>
      <c r="B8" s="171" t="s">
        <v>92</v>
      </c>
      <c r="C8" s="171" t="s">
        <v>85</v>
      </c>
      <c r="D8" s="171" t="s">
        <v>94</v>
      </c>
      <c r="E8" s="171" t="s">
        <v>85</v>
      </c>
      <c r="F8" s="171" t="s">
        <v>85</v>
      </c>
      <c r="G8" s="171" t="s">
        <v>94</v>
      </c>
      <c r="H8" s="171" t="s">
        <v>86</v>
      </c>
      <c r="I8" s="171" t="s">
        <v>87</v>
      </c>
      <c r="J8" s="171"/>
    </row>
    <row r="9" spans="1:10" ht="15.75" customHeight="1" x14ac:dyDescent="0.2">
      <c r="A9" s="44"/>
      <c r="B9" s="171"/>
      <c r="C9" s="171"/>
      <c r="D9" s="171"/>
      <c r="E9" s="171"/>
      <c r="F9" s="171"/>
      <c r="G9" s="171"/>
      <c r="H9" s="171"/>
      <c r="I9" s="171"/>
      <c r="J9" s="171"/>
    </row>
    <row r="10" spans="1:10" x14ac:dyDescent="0.2">
      <c r="A10" s="42" t="s">
        <v>61</v>
      </c>
      <c r="B10" s="21">
        <v>172.291</v>
      </c>
      <c r="C10" s="21"/>
      <c r="D10" s="21"/>
      <c r="E10" s="21"/>
      <c r="F10" s="21"/>
      <c r="G10" s="21"/>
      <c r="H10" s="19"/>
      <c r="I10" s="21"/>
      <c r="J10" s="21">
        <f t="shared" ref="J10:J28" si="0">SUM(B10:I10)</f>
        <v>172.291</v>
      </c>
    </row>
    <row r="11" spans="1:10" ht="25.5" x14ac:dyDescent="0.2">
      <c r="A11" s="27" t="s">
        <v>62</v>
      </c>
      <c r="B11" s="21">
        <v>64.153999999999996</v>
      </c>
      <c r="C11" s="21"/>
      <c r="D11" s="21"/>
      <c r="E11" s="21"/>
      <c r="F11" s="21"/>
      <c r="G11" s="21"/>
      <c r="H11" s="19"/>
      <c r="I11" s="21"/>
      <c r="J11" s="21">
        <f t="shared" si="0"/>
        <v>64.153999999999996</v>
      </c>
    </row>
    <row r="12" spans="1:10" x14ac:dyDescent="0.2">
      <c r="A12" s="25" t="s">
        <v>143</v>
      </c>
      <c r="B12" s="21">
        <v>47.201000000000001</v>
      </c>
      <c r="C12" s="21"/>
      <c r="D12" s="21"/>
      <c r="E12" s="21"/>
      <c r="F12" s="21"/>
      <c r="G12" s="21"/>
      <c r="H12" s="19"/>
      <c r="I12" s="21"/>
      <c r="J12" s="21">
        <f t="shared" si="0"/>
        <v>47.201000000000001</v>
      </c>
    </row>
    <row r="13" spans="1:10" ht="25.5" x14ac:dyDescent="0.2">
      <c r="A13" s="66" t="s">
        <v>139</v>
      </c>
      <c r="B13" s="21">
        <v>4.2590000000000003</v>
      </c>
      <c r="C13" s="21"/>
      <c r="D13" s="21"/>
      <c r="E13" s="21"/>
      <c r="F13" s="21"/>
      <c r="G13" s="21"/>
      <c r="H13" s="19"/>
      <c r="I13" s="21"/>
      <c r="J13" s="21">
        <f t="shared" si="0"/>
        <v>4.2590000000000003</v>
      </c>
    </row>
    <row r="14" spans="1:10" x14ac:dyDescent="0.2">
      <c r="A14" s="25" t="s">
        <v>63</v>
      </c>
      <c r="B14" s="21">
        <v>56.79</v>
      </c>
      <c r="C14" s="21"/>
      <c r="D14" s="21"/>
      <c r="E14" s="21"/>
      <c r="F14" s="21"/>
      <c r="G14" s="21"/>
      <c r="H14" s="19"/>
      <c r="I14" s="21"/>
      <c r="J14" s="21">
        <f t="shared" si="0"/>
        <v>56.79</v>
      </c>
    </row>
    <row r="15" spans="1:10" ht="14.25" customHeight="1" x14ac:dyDescent="0.2">
      <c r="A15" s="27" t="s">
        <v>106</v>
      </c>
      <c r="B15" s="21">
        <v>19.202000000000002</v>
      </c>
      <c r="C15" s="21"/>
      <c r="D15" s="21"/>
      <c r="E15" s="21"/>
      <c r="F15" s="21"/>
      <c r="G15" s="21"/>
      <c r="H15" s="19"/>
      <c r="I15" s="21"/>
      <c r="J15" s="21">
        <f t="shared" si="0"/>
        <v>19.202000000000002</v>
      </c>
    </row>
    <row r="16" spans="1:10" s="12" customFormat="1" ht="24" customHeight="1" x14ac:dyDescent="0.2">
      <c r="A16" s="27" t="s">
        <v>97</v>
      </c>
      <c r="B16" s="22">
        <v>144.99700000000001</v>
      </c>
      <c r="C16" s="22"/>
      <c r="D16" s="22"/>
      <c r="E16" s="22"/>
      <c r="F16" s="22"/>
      <c r="G16" s="22"/>
      <c r="H16" s="23"/>
      <c r="I16" s="22"/>
      <c r="J16" s="22">
        <f t="shared" si="0"/>
        <v>144.99700000000001</v>
      </c>
    </row>
    <row r="17" spans="1:10" hidden="1" x14ac:dyDescent="0.2">
      <c r="A17" s="27"/>
      <c r="B17" s="21"/>
      <c r="C17" s="21"/>
      <c r="D17" s="21"/>
      <c r="E17" s="21"/>
      <c r="F17" s="21"/>
      <c r="G17" s="21"/>
      <c r="H17" s="19"/>
      <c r="I17" s="21"/>
      <c r="J17" s="22">
        <f t="shared" si="0"/>
        <v>0</v>
      </c>
    </row>
    <row r="18" spans="1:10" ht="25.5" x14ac:dyDescent="0.2">
      <c r="A18" s="27" t="s">
        <v>140</v>
      </c>
      <c r="B18" s="55">
        <v>0.66800000000000004</v>
      </c>
      <c r="C18" s="55"/>
      <c r="D18" s="55"/>
      <c r="E18" s="55"/>
      <c r="F18" s="55"/>
      <c r="G18" s="55"/>
      <c r="H18" s="56"/>
      <c r="I18" s="55"/>
      <c r="J18" s="22">
        <f t="shared" si="0"/>
        <v>0.66800000000000004</v>
      </c>
    </row>
    <row r="19" spans="1:10" ht="25.5" x14ac:dyDescent="0.2">
      <c r="A19" s="27" t="s">
        <v>107</v>
      </c>
      <c r="B19" s="55">
        <v>22.425999999999998</v>
      </c>
      <c r="C19" s="55"/>
      <c r="D19" s="55"/>
      <c r="E19" s="55"/>
      <c r="F19" s="55"/>
      <c r="G19" s="55"/>
      <c r="H19" s="56"/>
      <c r="I19" s="55"/>
      <c r="J19" s="21">
        <f t="shared" si="0"/>
        <v>22.425999999999998</v>
      </c>
    </row>
    <row r="20" spans="1:10" ht="38.25" x14ac:dyDescent="0.2">
      <c r="A20" s="27" t="s">
        <v>95</v>
      </c>
      <c r="B20" s="55">
        <v>17.756</v>
      </c>
      <c r="C20" s="55"/>
      <c r="D20" s="55"/>
      <c r="E20" s="55"/>
      <c r="F20" s="55"/>
      <c r="G20" s="55"/>
      <c r="H20" s="56"/>
      <c r="I20" s="55"/>
      <c r="J20" s="21">
        <f t="shared" si="0"/>
        <v>17.756</v>
      </c>
    </row>
    <row r="21" spans="1:10" x14ac:dyDescent="0.2">
      <c r="A21" s="25" t="s">
        <v>64</v>
      </c>
      <c r="B21" s="21">
        <v>158.05099999999999</v>
      </c>
      <c r="C21" s="21"/>
      <c r="D21" s="21"/>
      <c r="E21" s="21"/>
      <c r="F21" s="21"/>
      <c r="G21" s="21"/>
      <c r="H21" s="19"/>
      <c r="I21" s="21"/>
      <c r="J21" s="21">
        <f t="shared" si="0"/>
        <v>158.05099999999999</v>
      </c>
    </row>
    <row r="22" spans="1:10" x14ac:dyDescent="0.2">
      <c r="A22" s="25" t="s">
        <v>65</v>
      </c>
      <c r="B22" s="21">
        <v>10.528</v>
      </c>
      <c r="C22" s="21"/>
      <c r="D22" s="21"/>
      <c r="E22" s="21"/>
      <c r="F22" s="21"/>
      <c r="G22" s="21"/>
      <c r="H22" s="19"/>
      <c r="I22" s="21"/>
      <c r="J22" s="21">
        <f t="shared" si="0"/>
        <v>10.528</v>
      </c>
    </row>
    <row r="23" spans="1:10" x14ac:dyDescent="0.2">
      <c r="A23" s="57" t="s">
        <v>96</v>
      </c>
      <c r="B23" s="55">
        <v>394.04300000000001</v>
      </c>
      <c r="C23" s="55"/>
      <c r="D23" s="55"/>
      <c r="E23" s="55"/>
      <c r="F23" s="55"/>
      <c r="G23" s="55"/>
      <c r="H23" s="56"/>
      <c r="I23" s="55"/>
      <c r="J23" s="55">
        <f t="shared" si="0"/>
        <v>394.04300000000001</v>
      </c>
    </row>
    <row r="24" spans="1:10" ht="25.5" x14ac:dyDescent="0.2">
      <c r="A24" s="58" t="s">
        <v>141</v>
      </c>
      <c r="B24" s="55">
        <v>1.8680000000000001</v>
      </c>
      <c r="C24" s="55"/>
      <c r="D24" s="55"/>
      <c r="E24" s="55"/>
      <c r="F24" s="55"/>
      <c r="G24" s="55"/>
      <c r="H24" s="56"/>
      <c r="I24" s="55"/>
      <c r="J24" s="55">
        <f t="shared" si="0"/>
        <v>1.8680000000000001</v>
      </c>
    </row>
    <row r="25" spans="1:10" ht="1.5" hidden="1" customHeight="1" x14ac:dyDescent="0.2">
      <c r="A25" s="57"/>
      <c r="B25" s="55"/>
      <c r="C25" s="55"/>
      <c r="D25" s="55"/>
      <c r="E25" s="55"/>
      <c r="F25" s="55"/>
      <c r="G25" s="55"/>
      <c r="H25" s="56"/>
      <c r="I25" s="55"/>
      <c r="J25" s="55">
        <f t="shared" si="0"/>
        <v>0</v>
      </c>
    </row>
    <row r="26" spans="1:10" x14ac:dyDescent="0.2">
      <c r="A26" s="57" t="s">
        <v>142</v>
      </c>
      <c r="B26" s="55">
        <v>6.9569999999999999</v>
      </c>
      <c r="C26" s="55"/>
      <c r="D26" s="55"/>
      <c r="E26" s="61"/>
      <c r="F26" s="55"/>
      <c r="G26" s="55"/>
      <c r="H26" s="56"/>
      <c r="I26" s="55"/>
      <c r="J26" s="21">
        <f t="shared" si="0"/>
        <v>6.9569999999999999</v>
      </c>
    </row>
    <row r="27" spans="1:10" x14ac:dyDescent="0.2">
      <c r="A27" s="25" t="s">
        <v>98</v>
      </c>
      <c r="B27" s="55"/>
      <c r="C27" s="55"/>
      <c r="D27" s="55"/>
      <c r="E27" s="61"/>
      <c r="F27" s="55">
        <v>100</v>
      </c>
      <c r="G27" s="55"/>
      <c r="H27" s="56"/>
      <c r="I27" s="55"/>
      <c r="J27" s="21">
        <f t="shared" si="0"/>
        <v>100</v>
      </c>
    </row>
    <row r="28" spans="1:10" x14ac:dyDescent="0.2">
      <c r="A28" s="57" t="s">
        <v>110</v>
      </c>
      <c r="B28" s="55"/>
      <c r="C28" s="55"/>
      <c r="D28" s="55"/>
      <c r="E28" s="61"/>
      <c r="F28" s="55">
        <v>100</v>
      </c>
      <c r="G28" s="55"/>
      <c r="H28" s="56"/>
      <c r="I28" s="55"/>
      <c r="J28" s="55">
        <f t="shared" si="0"/>
        <v>100</v>
      </c>
    </row>
    <row r="29" spans="1:10" x14ac:dyDescent="0.2">
      <c r="A29" s="63" t="s">
        <v>135</v>
      </c>
      <c r="B29" s="55"/>
      <c r="C29" s="55">
        <v>1000</v>
      </c>
      <c r="D29" s="55"/>
      <c r="E29" s="61"/>
      <c r="F29" s="55"/>
      <c r="G29" s="55"/>
      <c r="H29" s="56"/>
      <c r="I29" s="55"/>
      <c r="J29" s="55">
        <f>SUM(B29:I29)</f>
        <v>1000</v>
      </c>
    </row>
    <row r="30" spans="1:10" x14ac:dyDescent="0.2">
      <c r="A30" s="63" t="s">
        <v>103</v>
      </c>
      <c r="B30" s="55"/>
      <c r="C30" s="55"/>
      <c r="D30" s="55"/>
      <c r="E30" s="61"/>
      <c r="F30" s="55"/>
      <c r="G30" s="55"/>
      <c r="H30" s="56"/>
      <c r="I30" s="55"/>
      <c r="J30" s="55">
        <f>SUM(B30:I30)</f>
        <v>0</v>
      </c>
    </row>
    <row r="31" spans="1:10" x14ac:dyDescent="0.2">
      <c r="A31" s="25" t="s">
        <v>66</v>
      </c>
      <c r="B31" s="21"/>
      <c r="C31" s="21">
        <v>1500</v>
      </c>
      <c r="D31" s="21"/>
      <c r="E31" s="24"/>
      <c r="F31" s="21">
        <v>127.58199999999999</v>
      </c>
      <c r="G31" s="21"/>
      <c r="H31" s="19"/>
      <c r="I31" s="21"/>
      <c r="J31" s="21">
        <f t="shared" ref="J31:J41" si="1">SUM(B31:I31)</f>
        <v>1627.5819999999999</v>
      </c>
    </row>
    <row r="32" spans="1:10" x14ac:dyDescent="0.2">
      <c r="A32" s="66" t="s">
        <v>138</v>
      </c>
      <c r="B32" s="21"/>
      <c r="C32" s="21">
        <v>100</v>
      </c>
      <c r="D32" s="21"/>
      <c r="E32" s="24"/>
      <c r="F32" s="21"/>
      <c r="G32" s="21"/>
      <c r="H32" s="19"/>
      <c r="I32" s="21"/>
      <c r="J32" s="21">
        <f t="shared" si="1"/>
        <v>100</v>
      </c>
    </row>
    <row r="33" spans="1:11" x14ac:dyDescent="0.2">
      <c r="A33" s="57" t="s">
        <v>76</v>
      </c>
      <c r="B33" s="55"/>
      <c r="C33" s="55"/>
      <c r="D33" s="55"/>
      <c r="E33" s="55">
        <v>380</v>
      </c>
      <c r="F33" s="55"/>
      <c r="G33" s="55"/>
      <c r="H33" s="56"/>
      <c r="I33" s="55"/>
      <c r="J33" s="21">
        <f t="shared" si="1"/>
        <v>380</v>
      </c>
    </row>
    <row r="34" spans="1:11" x14ac:dyDescent="0.2">
      <c r="A34" s="25" t="s">
        <v>67</v>
      </c>
      <c r="B34" s="24"/>
      <c r="C34" s="24"/>
      <c r="D34" s="24"/>
      <c r="E34" s="21"/>
      <c r="F34" s="21"/>
      <c r="G34" s="21">
        <v>182.023</v>
      </c>
      <c r="H34" s="19">
        <v>243.85599999999999</v>
      </c>
      <c r="I34" s="21"/>
      <c r="J34" s="21">
        <f t="shared" si="1"/>
        <v>425.87900000000002</v>
      </c>
    </row>
    <row r="35" spans="1:11" x14ac:dyDescent="0.2">
      <c r="A35" s="25" t="s">
        <v>68</v>
      </c>
      <c r="B35" s="24"/>
      <c r="C35" s="24"/>
      <c r="D35" s="24"/>
      <c r="E35" s="21"/>
      <c r="F35" s="21"/>
      <c r="G35" s="21">
        <v>9.1310000000000002</v>
      </c>
      <c r="H35" s="67">
        <v>114.998</v>
      </c>
      <c r="I35" s="21"/>
      <c r="J35" s="21">
        <f t="shared" si="1"/>
        <v>124.129</v>
      </c>
    </row>
    <row r="36" spans="1:11" x14ac:dyDescent="0.2">
      <c r="A36" s="25" t="s">
        <v>69</v>
      </c>
      <c r="B36" s="24"/>
      <c r="C36" s="24"/>
      <c r="D36" s="24"/>
      <c r="E36" s="21"/>
      <c r="F36" s="21"/>
      <c r="G36" s="21">
        <v>1.5349999999999999</v>
      </c>
      <c r="H36" s="67">
        <v>258.62799999999999</v>
      </c>
      <c r="I36" s="21"/>
      <c r="J36" s="21">
        <f t="shared" si="1"/>
        <v>260.16300000000001</v>
      </c>
    </row>
    <row r="37" spans="1:11" x14ac:dyDescent="0.2">
      <c r="A37" s="25" t="s">
        <v>70</v>
      </c>
      <c r="B37" s="24"/>
      <c r="C37" s="24"/>
      <c r="D37" s="24"/>
      <c r="E37" s="21"/>
      <c r="F37" s="21"/>
      <c r="G37" s="21">
        <v>10.144</v>
      </c>
      <c r="H37" s="67">
        <v>24.974</v>
      </c>
      <c r="I37" s="21"/>
      <c r="J37" s="21">
        <f t="shared" si="1"/>
        <v>35.118000000000002</v>
      </c>
    </row>
    <row r="38" spans="1:11" x14ac:dyDescent="0.2">
      <c r="A38" s="25" t="s">
        <v>71</v>
      </c>
      <c r="B38" s="24"/>
      <c r="C38" s="24"/>
      <c r="D38" s="24"/>
      <c r="E38" s="21"/>
      <c r="F38" s="21"/>
      <c r="G38" s="21"/>
      <c r="H38" s="67"/>
      <c r="I38" s="24"/>
      <c r="J38" s="21">
        <f t="shared" si="1"/>
        <v>0</v>
      </c>
    </row>
    <row r="39" spans="1:11" x14ac:dyDescent="0.2">
      <c r="A39" s="19" t="s">
        <v>37</v>
      </c>
      <c r="B39" s="24"/>
      <c r="C39" s="24"/>
      <c r="D39" s="21">
        <v>3.8959999999999999</v>
      </c>
      <c r="E39" s="21"/>
      <c r="F39" s="21"/>
      <c r="G39" s="21"/>
      <c r="H39" s="68"/>
      <c r="I39" s="24"/>
      <c r="J39" s="21">
        <f t="shared" si="1"/>
        <v>3.8959999999999999</v>
      </c>
    </row>
    <row r="40" spans="1:11" x14ac:dyDescent="0.2">
      <c r="A40" s="56" t="s">
        <v>109</v>
      </c>
      <c r="B40" s="61"/>
      <c r="C40" s="61"/>
      <c r="D40" s="55"/>
      <c r="E40" s="55"/>
      <c r="F40" s="55"/>
      <c r="G40" s="55"/>
      <c r="H40" s="65">
        <v>60.268999999999998</v>
      </c>
      <c r="I40" s="61"/>
      <c r="J40" s="21">
        <f t="shared" si="1"/>
        <v>60.268999999999998</v>
      </c>
    </row>
    <row r="41" spans="1:11" x14ac:dyDescent="0.2">
      <c r="A41" s="20" t="s">
        <v>99</v>
      </c>
      <c r="B41" s="24"/>
      <c r="C41" s="21"/>
      <c r="D41" s="24">
        <v>1790.2639999999999</v>
      </c>
      <c r="E41" s="122"/>
      <c r="F41" s="21"/>
      <c r="G41" s="21"/>
      <c r="H41" s="19"/>
      <c r="I41" s="21"/>
      <c r="J41" s="24">
        <f t="shared" si="1"/>
        <v>1790.2639999999999</v>
      </c>
    </row>
    <row r="42" spans="1:11" x14ac:dyDescent="0.2">
      <c r="A42" s="20" t="s">
        <v>22</v>
      </c>
      <c r="B42" s="24">
        <f>SUM(B9:B41)</f>
        <v>1121.191</v>
      </c>
      <c r="C42" s="64">
        <f>SUM(C9:C41)</f>
        <v>2600</v>
      </c>
      <c r="D42" s="24">
        <f>SUM(D9:D41)</f>
        <v>1794.1599999999999</v>
      </c>
      <c r="E42" s="64">
        <f>SUM(E9:E39)</f>
        <v>380</v>
      </c>
      <c r="F42" s="64">
        <f>SUM(F9:F41)</f>
        <v>327.58199999999999</v>
      </c>
      <c r="G42" s="24">
        <f>SUM(G9:G41)</f>
        <v>202.833</v>
      </c>
      <c r="H42" s="24">
        <f>SUM(H9:H41)</f>
        <v>702.72500000000002</v>
      </c>
      <c r="I42" s="64">
        <f>SUM(I9:I41)</f>
        <v>0</v>
      </c>
      <c r="J42" s="24">
        <f>SUM(J10:J41)</f>
        <v>7128.491</v>
      </c>
      <c r="K42" s="2"/>
    </row>
    <row r="43" spans="1:11" x14ac:dyDescent="0.2">
      <c r="A43" s="30" t="s">
        <v>72</v>
      </c>
      <c r="B43" s="26"/>
      <c r="C43" s="15"/>
      <c r="D43" s="15"/>
      <c r="E43" s="15"/>
      <c r="F43" s="15"/>
      <c r="G43" s="15"/>
      <c r="H43" s="15"/>
      <c r="I43" s="15"/>
      <c r="J43" s="15">
        <f>SUM(C42+E42+F42+I42)</f>
        <v>3307.5819999999999</v>
      </c>
      <c r="K43" s="2"/>
    </row>
    <row r="44" spans="1:11" x14ac:dyDescent="0.2">
      <c r="A44" s="26" t="s">
        <v>105</v>
      </c>
      <c r="B44" s="15"/>
      <c r="C44" s="15"/>
      <c r="D44" s="15"/>
      <c r="E44" s="15"/>
      <c r="F44" s="15"/>
      <c r="G44" s="15"/>
      <c r="H44" s="15"/>
      <c r="I44" s="15"/>
      <c r="J44" s="15">
        <f>SUM(B42+D42+G42+H42)-H40</f>
        <v>3760.64</v>
      </c>
    </row>
    <row r="45" spans="1:11" x14ac:dyDescent="0.2">
      <c r="A45" s="30" t="s">
        <v>108</v>
      </c>
      <c r="B45" s="122"/>
      <c r="C45" s="122"/>
      <c r="D45" s="122"/>
      <c r="E45" s="122"/>
      <c r="F45" s="122"/>
      <c r="G45" s="122"/>
      <c r="H45" s="122"/>
      <c r="I45" s="123"/>
      <c r="J45" s="123">
        <v>60.268999999999998</v>
      </c>
    </row>
    <row r="46" spans="1:11" hidden="1" x14ac:dyDescent="0.2">
      <c r="A46" s="30"/>
      <c r="I46" s="2">
        <f>SUM(B42:I42)</f>
        <v>7128.491</v>
      </c>
      <c r="J46" s="2"/>
    </row>
    <row r="47" spans="1:11" x14ac:dyDescent="0.2">
      <c r="A47" s="30"/>
      <c r="C47" s="4"/>
      <c r="I47" s="2"/>
      <c r="J47" s="59"/>
    </row>
    <row r="48" spans="1:11" ht="15.75" x14ac:dyDescent="0.25">
      <c r="A48" s="18" t="s">
        <v>43</v>
      </c>
      <c r="I48" s="2"/>
      <c r="J48" s="60"/>
    </row>
    <row r="49" spans="1:10" x14ac:dyDescent="0.2">
      <c r="B49" s="62"/>
      <c r="C49" s="4"/>
      <c r="H49" s="2"/>
      <c r="J49" s="2"/>
    </row>
    <row r="51" spans="1:10" ht="15.75" x14ac:dyDescent="0.25">
      <c r="A51" s="16"/>
    </row>
    <row r="52" spans="1:10" ht="15.75" x14ac:dyDescent="0.25">
      <c r="A52" s="18"/>
    </row>
  </sheetData>
  <mergeCells count="12">
    <mergeCell ref="B7:C7"/>
    <mergeCell ref="B8:B9"/>
    <mergeCell ref="C8:C9"/>
    <mergeCell ref="D8:D9"/>
    <mergeCell ref="E8:E9"/>
    <mergeCell ref="I1:J1"/>
    <mergeCell ref="F8:F9"/>
    <mergeCell ref="H8:H9"/>
    <mergeCell ref="I8:I9"/>
    <mergeCell ref="J7:J9"/>
    <mergeCell ref="H7:I7"/>
    <mergeCell ref="G8:G9"/>
  </mergeCells>
  <pageMargins left="0.78740157480314965" right="0.78740157480314965" top="1.1417322834645669" bottom="1.141732283464566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Lisa 2</vt:lpstr>
      <vt:lpstr>Sheet1</vt:lpstr>
      <vt:lpstr>Lisa 5</vt:lpstr>
      <vt:lpstr>Lisa 6</vt:lpstr>
    </vt:vector>
  </TitlesOfParts>
  <Company>Kohtla-Järve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Satsuta</dc:creator>
  <cp:lastModifiedBy>Kristi Nõmm</cp:lastModifiedBy>
  <cp:lastPrinted>2021-10-05T12:05:55Z</cp:lastPrinted>
  <dcterms:created xsi:type="dcterms:W3CDTF">2011-10-05T12:25:05Z</dcterms:created>
  <dcterms:modified xsi:type="dcterms:W3CDTF">2021-11-10T08:35:29Z</dcterms:modified>
</cp:coreProperties>
</file>