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rin Allikvee\Desktop\2022 eelarve\vastuvõtu I lugemine\"/>
    </mc:Choice>
  </mc:AlternateContent>
  <xr:revisionPtr revIDLastSave="0" documentId="13_ncr:1_{BD6C040E-1FBB-4F0A-97D5-B0C2AC0658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A 1" sheetId="10" r:id="rId1"/>
    <sheet name="LISA3" sheetId="3" r:id="rId2"/>
    <sheet name="LISA4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0" l="1"/>
  <c r="F23" i="4"/>
  <c r="D23" i="4"/>
  <c r="D44" i="4"/>
  <c r="D43" i="4"/>
  <c r="D41" i="4"/>
  <c r="D40" i="4"/>
  <c r="D39" i="4"/>
  <c r="D37" i="4"/>
  <c r="D36" i="4"/>
  <c r="D35" i="4"/>
  <c r="D34" i="4"/>
  <c r="D33" i="4"/>
  <c r="D32" i="4"/>
  <c r="D30" i="4"/>
  <c r="D29" i="4"/>
  <c r="D27" i="4"/>
  <c r="D26" i="4"/>
  <c r="D38" i="3" l="1"/>
  <c r="E31" i="4"/>
  <c r="C31" i="4"/>
  <c r="D22" i="4"/>
  <c r="D24" i="4"/>
  <c r="D19" i="4"/>
  <c r="D21" i="4"/>
  <c r="D20" i="4"/>
  <c r="B31" i="4" l="1"/>
  <c r="F30" i="4"/>
  <c r="F29" i="4"/>
  <c r="C28" i="4" l="1"/>
  <c r="E28" i="4"/>
  <c r="B31" i="10"/>
  <c r="D63" i="3"/>
  <c r="D26" i="3"/>
  <c r="D22" i="3"/>
  <c r="B45" i="4"/>
  <c r="F44" i="4"/>
  <c r="F34" i="4"/>
  <c r="F33" i="4"/>
  <c r="B28" i="4"/>
  <c r="F26" i="4"/>
  <c r="F22" i="4"/>
  <c r="F24" i="4" l="1"/>
  <c r="E25" i="4"/>
  <c r="F21" i="4"/>
  <c r="C25" i="4"/>
  <c r="B25" i="4"/>
  <c r="B24" i="3" l="1"/>
  <c r="B38" i="10" l="1"/>
  <c r="F40" i="4" l="1"/>
  <c r="F7" i="4"/>
  <c r="F6" i="4" s="1"/>
  <c r="F20" i="4"/>
  <c r="F16" i="4" l="1"/>
  <c r="D53" i="3" l="1"/>
  <c r="F35" i="4" l="1"/>
  <c r="F19" i="4" l="1"/>
  <c r="F25" i="4" s="1"/>
  <c r="D25" i="4"/>
  <c r="B37" i="10" l="1"/>
  <c r="B23" i="10"/>
  <c r="B20" i="10" s="1"/>
  <c r="B16" i="10"/>
  <c r="B7" i="10"/>
  <c r="B19" i="10" l="1"/>
  <c r="B36" i="10" s="1"/>
  <c r="B43" i="10" s="1"/>
  <c r="F27" i="4" l="1"/>
  <c r="F28" i="4" s="1"/>
  <c r="D28" i="4"/>
  <c r="B8" i="3" l="1"/>
  <c r="B15" i="3"/>
  <c r="B48" i="3"/>
  <c r="B29" i="3"/>
  <c r="B35" i="3"/>
  <c r="B57" i="3"/>
  <c r="D20" i="3"/>
  <c r="D9" i="3"/>
  <c r="D10" i="3"/>
  <c r="D12" i="3"/>
  <c r="D11" i="3"/>
  <c r="D13" i="3"/>
  <c r="D14" i="3"/>
  <c r="D16" i="3"/>
  <c r="D18" i="3"/>
  <c r="D17" i="3"/>
  <c r="D19" i="3"/>
  <c r="D21" i="3"/>
  <c r="D23" i="3"/>
  <c r="D25" i="3"/>
  <c r="D28" i="3"/>
  <c r="D27" i="3"/>
  <c r="D30" i="3"/>
  <c r="D31" i="3"/>
  <c r="D32" i="3"/>
  <c r="D33" i="3"/>
  <c r="D36" i="3"/>
  <c r="D37" i="3"/>
  <c r="D39" i="3"/>
  <c r="D40" i="3"/>
  <c r="D42" i="3"/>
  <c r="D43" i="3"/>
  <c r="D44" i="3"/>
  <c r="D45" i="3"/>
  <c r="D46" i="3"/>
  <c r="D41" i="3"/>
  <c r="D47" i="3"/>
  <c r="D49" i="3"/>
  <c r="D51" i="3"/>
  <c r="D50" i="3"/>
  <c r="D52" i="3"/>
  <c r="D54" i="3"/>
  <c r="D55" i="3"/>
  <c r="D56" i="3"/>
  <c r="D58" i="3"/>
  <c r="D59" i="3"/>
  <c r="D60" i="3"/>
  <c r="D61" i="3"/>
  <c r="D62" i="3"/>
  <c r="D64" i="3"/>
  <c r="D65" i="3"/>
  <c r="D66" i="3"/>
  <c r="D67" i="3"/>
  <c r="D68" i="3"/>
  <c r="D69" i="3"/>
  <c r="D34" i="3"/>
  <c r="B38" i="4"/>
  <c r="B42" i="4"/>
  <c r="F32" i="4"/>
  <c r="F36" i="4"/>
  <c r="F37" i="4"/>
  <c r="F39" i="4"/>
  <c r="F41" i="4"/>
  <c r="E42" i="4"/>
  <c r="D45" i="4"/>
  <c r="D46" i="4"/>
  <c r="F46" i="4" s="1"/>
  <c r="E45" i="4"/>
  <c r="C45" i="4"/>
  <c r="C42" i="4"/>
  <c r="E38" i="4"/>
  <c r="C38" i="4"/>
  <c r="C8" i="3"/>
  <c r="C57" i="3"/>
  <c r="C48" i="3"/>
  <c r="C35" i="3"/>
  <c r="C29" i="3"/>
  <c r="C24" i="3"/>
  <c r="C15" i="3"/>
  <c r="E47" i="4" l="1"/>
  <c r="C47" i="4"/>
  <c r="F31" i="4"/>
  <c r="D31" i="4"/>
  <c r="F43" i="4"/>
  <c r="F45" i="4" s="1"/>
  <c r="D42" i="4"/>
  <c r="F42" i="4" s="1"/>
  <c r="D24" i="3"/>
  <c r="B47" i="4"/>
  <c r="D57" i="3"/>
  <c r="D48" i="3"/>
  <c r="D35" i="3"/>
  <c r="C70" i="3"/>
  <c r="D29" i="3"/>
  <c r="D15" i="3"/>
  <c r="D8" i="3"/>
  <c r="D38" i="4"/>
  <c r="F38" i="4" s="1"/>
  <c r="B70" i="3"/>
  <c r="F47" i="4" l="1"/>
  <c r="D70" i="3"/>
  <c r="F49" i="4" l="1"/>
  <c r="F50" i="4" s="1"/>
  <c r="D47" i="4"/>
</calcChain>
</file>

<file path=xl/sharedStrings.xml><?xml version="1.0" encoding="utf-8"?>
<sst xmlns="http://schemas.openxmlformats.org/spreadsheetml/2006/main" count="170" uniqueCount="158">
  <si>
    <t>Tulud kaupade ja teenuste müügist</t>
  </si>
  <si>
    <t>Saadavad toetused tegevuskuludeks</t>
  </si>
  <si>
    <t>Põhivara soetamiseks saadav sihtfinantseerimine(+)</t>
  </si>
  <si>
    <t>Põhitegevuse tulud</t>
  </si>
  <si>
    <t>Põhitegevuse kulud</t>
  </si>
  <si>
    <t>Maksutulud</t>
  </si>
  <si>
    <t>Põhitegevuse tulem</t>
  </si>
  <si>
    <t>Investeerimistegevus</t>
  </si>
  <si>
    <t>volikogu esimees</t>
  </si>
  <si>
    <t>Eelarve tulem: ülejääk (+) puudujääk (-)</t>
  </si>
  <si>
    <t>Finantseerimistegevus</t>
  </si>
  <si>
    <t>Lisa 3</t>
  </si>
  <si>
    <t>Kulud tegevusalade järgi</t>
  </si>
  <si>
    <t>Üldised valitsussektori teenused</t>
  </si>
  <si>
    <t>Linnavolikogu kantselei</t>
  </si>
  <si>
    <t>Linnavalitsus</t>
  </si>
  <si>
    <t>Reservfond</t>
  </si>
  <si>
    <t>OV liikmemaksud ja ühisüritused</t>
  </si>
  <si>
    <t>Riigikaitse</t>
  </si>
  <si>
    <t>Avalik kord ja julgeolek</t>
  </si>
  <si>
    <t>Majandus</t>
  </si>
  <si>
    <t>Põllumajandus</t>
  </si>
  <si>
    <t>Soojamajandus</t>
  </si>
  <si>
    <t>Õhutransport</t>
  </si>
  <si>
    <t>Maanteetransport</t>
  </si>
  <si>
    <t>Ühistranspordi korraldus</t>
  </si>
  <si>
    <t>Turism</t>
  </si>
  <si>
    <t>Üldmajanduslikud arendusprojektid</t>
  </si>
  <si>
    <t>Keskkonnakaitse</t>
  </si>
  <si>
    <t>Jäätmekäitlus</t>
  </si>
  <si>
    <t>Avalike alade puhastus</t>
  </si>
  <si>
    <t>Saaste vähendamine</t>
  </si>
  <si>
    <t>Elamumajanduse arendamine</t>
  </si>
  <si>
    <t>Veevarustus</t>
  </si>
  <si>
    <t>Tänavavalgustus</t>
  </si>
  <si>
    <t>Muu elamu-ja kommunaalmajandus</t>
  </si>
  <si>
    <t>Tervishoid</t>
  </si>
  <si>
    <t>Kohtla-Järve Spordikeskus</t>
  </si>
  <si>
    <t>Noortespordi ja spordiklubide toetused</t>
  </si>
  <si>
    <t>Puhkepargid, mänguväljakud</t>
  </si>
  <si>
    <t>Noortekeskus</t>
  </si>
  <si>
    <t>Linna kultuuriüritused</t>
  </si>
  <si>
    <t>Seltsitegevus</t>
  </si>
  <si>
    <t>Keskraamatukogu</t>
  </si>
  <si>
    <t>Kultuurikeskus ja klubid</t>
  </si>
  <si>
    <t>Põlevkivimuuseum</t>
  </si>
  <si>
    <t>Linnaorkester</t>
  </si>
  <si>
    <t>Vaba aeg, kultuur ja religioon</t>
  </si>
  <si>
    <t>Haridus</t>
  </si>
  <si>
    <t>Alusharidus</t>
  </si>
  <si>
    <t>Eralasteaed</t>
  </si>
  <si>
    <t>Gümnaasiumid, põhikoolid, täiskasvanute gümnaasium</t>
  </si>
  <si>
    <t>Koolide kohamaksud</t>
  </si>
  <si>
    <t>Õpilasveo eriliinid</t>
  </si>
  <si>
    <t>Linnahariduse üldüritused</t>
  </si>
  <si>
    <t>Muu hariduse haldus</t>
  </si>
  <si>
    <t>Sotsiaalne kaitse</t>
  </si>
  <si>
    <t>Koduhooldus</t>
  </si>
  <si>
    <t>Puuetega inimeste sotsiaalne kaitse</t>
  </si>
  <si>
    <t>Vanurite Hooldekodu</t>
  </si>
  <si>
    <t>Pensionäride Päevakeskus</t>
  </si>
  <si>
    <t>Muu perekondade ja laste kaitse</t>
  </si>
  <si>
    <t>Sotsiaalmaja</t>
  </si>
  <si>
    <t>Toimetulekutoetus</t>
  </si>
  <si>
    <t>Muu sotsiaalsete riskirühmade kaitse</t>
  </si>
  <si>
    <t>Nar.leviku ennetamise keskus</t>
  </si>
  <si>
    <t>Sotsiaalhoolekandekeskus</t>
  </si>
  <si>
    <t>Kulud kokku</t>
  </si>
  <si>
    <t>Sissetulekud investeerimistegevuseks</t>
  </si>
  <si>
    <t>Kokku sissetulekud</t>
  </si>
  <si>
    <t>Väljaminekud tegevusalade järgi</t>
  </si>
  <si>
    <t>Soetus</t>
  </si>
  <si>
    <t>Kokku</t>
  </si>
  <si>
    <t>Majandus kokku</t>
  </si>
  <si>
    <t>Elamu-ja kommunaalmajandus kokku</t>
  </si>
  <si>
    <t>Kultuuriasutused</t>
  </si>
  <si>
    <t>Vabaaeg, kultuur ja religioon kokku</t>
  </si>
  <si>
    <t>Gümnaasiumid, põhikoolid</t>
  </si>
  <si>
    <t>Lasteaiad</t>
  </si>
  <si>
    <t>Haridus kokku</t>
  </si>
  <si>
    <t>Sotsiaalne kaitse kokku</t>
  </si>
  <si>
    <t>Väljaminekud kokku</t>
  </si>
  <si>
    <t>Kokku väljaminekud</t>
  </si>
  <si>
    <t>Kokku investeerimistegevus</t>
  </si>
  <si>
    <t>Finantstulud (+)</t>
  </si>
  <si>
    <t>Põhivara müük (+)</t>
  </si>
  <si>
    <t>Põhivara soetus (-)</t>
  </si>
  <si>
    <t>Keskkonnakaitse kokku</t>
  </si>
  <si>
    <t>Linna spordiüritused</t>
  </si>
  <si>
    <t>Huvialakoolid</t>
  </si>
  <si>
    <t>sh Tasandusfond (lg1)</t>
  </si>
  <si>
    <t>sh Antavad toetused tegevuskuludeks</t>
  </si>
  <si>
    <t xml:space="preserve">    Muud tegevuskulud</t>
  </si>
  <si>
    <t>Põhivara soetamiseks antav sihtfinantseerimine (-)</t>
  </si>
  <si>
    <t>Finantskulud (-)</t>
  </si>
  <si>
    <t>Kohustiste võtmine (+)</t>
  </si>
  <si>
    <t xml:space="preserve">        laenude võtmine muudelt residentidelt</t>
  </si>
  <si>
    <t>Likviidsete varade muutus ( + suurenemine, - vahenemine)</t>
  </si>
  <si>
    <t>Kohustiste tagastamine (-)</t>
  </si>
  <si>
    <t>Tegevuskulud</t>
  </si>
  <si>
    <t>Antavad toetused tegevuskuludeks</t>
  </si>
  <si>
    <t>Eelarve põhitegevuskulud kokku</t>
  </si>
  <si>
    <t>Ahtme lo Keskuse väljakujundamine</t>
  </si>
  <si>
    <t xml:space="preserve">    Toetusfond (lg2)</t>
  </si>
  <si>
    <t>Elamu- ja kommunaalmajandus</t>
  </si>
  <si>
    <t>Spordi- ja vabaajalinnak</t>
  </si>
  <si>
    <t>Antav siht-finantseerimine</t>
  </si>
  <si>
    <t xml:space="preserve">Põhivara soetus </t>
  </si>
  <si>
    <t>Renoveerimine</t>
  </si>
  <si>
    <t>Põhivara soetamiseks saadav sihtfinantseerimine (+)</t>
  </si>
  <si>
    <t>määruse nr juurde</t>
  </si>
  <si>
    <t>Muud tegevustulud</t>
  </si>
  <si>
    <t>Projekt FarmerCraft</t>
  </si>
  <si>
    <t>Projekt Approach2Waste</t>
  </si>
  <si>
    <t>Ohtlike jäätmete punkt</t>
  </si>
  <si>
    <t>projekt FarmerCraft</t>
  </si>
  <si>
    <t>projekt Approach2Waste</t>
  </si>
  <si>
    <t>Laste turvakodu</t>
  </si>
  <si>
    <t>Asenduskoduteenus</t>
  </si>
  <si>
    <t xml:space="preserve">   Projekt Approach2Waste</t>
  </si>
  <si>
    <t>Eelarve tasakaal</t>
  </si>
  <si>
    <t>Spordi-ja vabaajalinnak</t>
  </si>
  <si>
    <t>Ilmajaama tn</t>
  </si>
  <si>
    <t xml:space="preserve">    Ilmajaama tn</t>
  </si>
  <si>
    <t>Toome puiestee</t>
  </si>
  <si>
    <t>Estonia pst 38</t>
  </si>
  <si>
    <t>Ahtme lo väljaku väljakujundamine</t>
  </si>
  <si>
    <t xml:space="preserve">    Projektid</t>
  </si>
  <si>
    <t>Kohtla-Järve Linnavolikogu</t>
  </si>
  <si>
    <t xml:space="preserve">                     Kohtla-Järve Linnavolikogu</t>
  </si>
  <si>
    <t xml:space="preserve">                     Lisa 1</t>
  </si>
  <si>
    <t xml:space="preserve">                     määrusega nr  juurde</t>
  </si>
  <si>
    <t>sh Projekt FarmerCraft</t>
  </si>
  <si>
    <t xml:space="preserve">                 Kohtla-Järve Linnavolikogu</t>
  </si>
  <si>
    <t xml:space="preserve">                 määruse nr juurde</t>
  </si>
  <si>
    <t xml:space="preserve">                 Lisa 4</t>
  </si>
  <si>
    <t>Kohtla-Järve linna 2022. aasta koondeelarve (tuhandetes eurodes)</t>
  </si>
  <si>
    <t>2022. a eelarve</t>
  </si>
  <si>
    <t>Kohtla-Järve linna 2022. aasta põhitegevuse kulude eelarve (tuhandetes eurodes)</t>
  </si>
  <si>
    <t>Kohtla-Järve linna 2022. aasta investeerimistegevuse eelarve (tuhandetes eurodes)</t>
  </si>
  <si>
    <t xml:space="preserve">     Lasteaedade renoveerimine</t>
  </si>
  <si>
    <t xml:space="preserve">    Ilmajaama tn.</t>
  </si>
  <si>
    <t xml:space="preserve">    Spordibaasi liginullenergiahoone ehitamine</t>
  </si>
  <si>
    <t>sh Juurdepääsutee spordilinnakule</t>
  </si>
  <si>
    <t xml:space="preserve">    lasteaedade renoveerimine</t>
  </si>
  <si>
    <t xml:space="preserve">   Kesklinna Põhikooli ehitamine</t>
  </si>
  <si>
    <t xml:space="preserve">    Kesklinna Põhikooli ehitamine</t>
  </si>
  <si>
    <t xml:space="preserve"> sh 100 tamme pargi kõnni- ja jalgrattatee</t>
  </si>
  <si>
    <t xml:space="preserve">     100 tamme pargi jalg-ja jalgrattateede rajamine</t>
  </si>
  <si>
    <t xml:space="preserve">      Juurdepääsutee spordilinnakule</t>
  </si>
  <si>
    <t>100 tamme pargi jalg-ja jalgrattateede rajamine</t>
  </si>
  <si>
    <t>Maakonna kergliiklusteede võrgustiku projekteerimine</t>
  </si>
  <si>
    <t>Juurdepääsutee spordilinnakule</t>
  </si>
  <si>
    <t>Teede kap.remont</t>
  </si>
  <si>
    <t>Koerte mänguväljak (kaasav eelarve)</t>
  </si>
  <si>
    <t xml:space="preserve">   Saadud muud tegevustoetused</t>
  </si>
  <si>
    <t xml:space="preserve">  Saadud toetused tegevuskulude sihtfinantseerimiseks</t>
  </si>
  <si>
    <t>Kohustiste ja nõuete muutus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</si>
</sst>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_ ;[Red]\-0.000\ "/>
    <numFmt numFmtId="166" formatCode="#,##0.000"/>
  </numFmts>
  <fonts count="38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9"/>
      <name val="Arial"/>
      <family val="2"/>
      <charset val="204"/>
    </font>
    <font>
      <sz val="9"/>
      <name val="Arial"/>
      <family val="2"/>
      <charset val="186"/>
    </font>
    <font>
      <b/>
      <sz val="10"/>
      <name val="Arial"/>
      <family val="2"/>
      <charset val="204"/>
    </font>
    <font>
      <sz val="8"/>
      <name val="Times New Roman"/>
      <family val="1"/>
      <charset val="186"/>
    </font>
    <font>
      <sz val="9"/>
      <name val="Arial"/>
      <family val="2"/>
      <charset val="204"/>
    </font>
    <font>
      <sz val="10"/>
      <name val="Arial"/>
      <family val="2"/>
    </font>
    <font>
      <b/>
      <sz val="15"/>
      <color indexed="62"/>
      <name val="Calibri"/>
      <family val="2"/>
      <charset val="186"/>
    </font>
    <font>
      <b/>
      <sz val="13"/>
      <color indexed="62"/>
      <name val="Calibri"/>
      <family val="2"/>
      <charset val="186"/>
    </font>
    <font>
      <b/>
      <sz val="11"/>
      <color indexed="62"/>
      <name val="Calibri"/>
      <family val="2"/>
      <charset val="186"/>
    </font>
    <font>
      <b/>
      <sz val="18"/>
      <color indexed="62"/>
      <name val="Cambria"/>
      <family val="2"/>
      <charset val="186"/>
    </font>
    <font>
      <b/>
      <sz val="11"/>
      <color indexed="8"/>
      <name val="Calibri"/>
      <family val="2"/>
    </font>
    <font>
      <sz val="9"/>
      <color indexed="8"/>
      <name val="Calibri"/>
      <family val="2"/>
      <charset val="186"/>
    </font>
    <font>
      <sz val="8"/>
      <name val="Calibri"/>
      <family val="2"/>
      <charset val="186"/>
    </font>
    <font>
      <sz val="12"/>
      <color indexed="8"/>
      <name val="Calibri"/>
      <family val="2"/>
      <charset val="186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46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46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2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2" borderId="1" applyNumberFormat="0" applyAlignment="0" applyProtection="0"/>
    <xf numFmtId="0" fontId="5" fillId="11" borderId="2" applyNumberFormat="0" applyAlignment="0" applyProtection="0"/>
    <xf numFmtId="0" fontId="6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8" fillId="3" borderId="1" applyNumberFormat="0" applyAlignment="0" applyProtection="0"/>
    <xf numFmtId="0" fontId="9" fillId="0" borderId="6" applyNumberFormat="0" applyFill="0" applyAlignment="0" applyProtection="0"/>
    <xf numFmtId="0" fontId="10" fillId="8" borderId="0" applyNumberFormat="0" applyBorder="0" applyAlignment="0" applyProtection="0"/>
    <xf numFmtId="0" fontId="19" fillId="0" borderId="0"/>
    <xf numFmtId="0" fontId="29" fillId="0" borderId="0"/>
    <xf numFmtId="0" fontId="19" fillId="0" borderId="0"/>
    <xf numFmtId="0" fontId="29" fillId="0" borderId="0"/>
    <xf numFmtId="0" fontId="19" fillId="0" borderId="0"/>
    <xf numFmtId="0" fontId="30" fillId="0" borderId="0"/>
    <xf numFmtId="0" fontId="28" fillId="0" borderId="0"/>
    <xf numFmtId="0" fontId="19" fillId="4" borderId="7" applyNumberFormat="0" applyAlignment="0" applyProtection="0"/>
    <xf numFmtId="0" fontId="29" fillId="4" borderId="7" applyNumberFormat="0" applyAlignment="0" applyProtection="0"/>
    <xf numFmtId="0" fontId="11" fillId="2" borderId="8" applyNumberFormat="0" applyAlignment="0" applyProtection="0"/>
    <xf numFmtId="0" fontId="23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61">
    <xf numFmtId="0" fontId="0" fillId="0" borderId="0" xfId="0"/>
    <xf numFmtId="0" fontId="24" fillId="0" borderId="0" xfId="0" applyFont="1"/>
    <xf numFmtId="0" fontId="0" fillId="0" borderId="0" xfId="0" applyFill="1"/>
    <xf numFmtId="0" fontId="14" fillId="0" borderId="0" xfId="0" applyFont="1" applyFill="1" applyBorder="1"/>
    <xf numFmtId="164" fontId="14" fillId="0" borderId="0" xfId="0" applyNumberFormat="1" applyFont="1" applyFill="1" applyBorder="1"/>
    <xf numFmtId="0" fontId="16" fillId="0" borderId="0" xfId="0" applyFont="1" applyFill="1"/>
    <xf numFmtId="0" fontId="16" fillId="0" borderId="0" xfId="0" applyFont="1"/>
    <xf numFmtId="164" fontId="17" fillId="0" borderId="0" xfId="0" applyNumberFormat="1" applyFont="1" applyFill="1" applyBorder="1"/>
    <xf numFmtId="164" fontId="15" fillId="0" borderId="0" xfId="0" applyNumberFormat="1" applyFont="1" applyFill="1" applyBorder="1"/>
    <xf numFmtId="164" fontId="0" fillId="0" borderId="0" xfId="0" applyNumberFormat="1" applyFill="1" applyBorder="1"/>
    <xf numFmtId="164" fontId="18" fillId="0" borderId="0" xfId="0" applyNumberFormat="1" applyFont="1" applyFill="1" applyBorder="1"/>
    <xf numFmtId="164" fontId="16" fillId="0" borderId="0" xfId="0" applyNumberFormat="1" applyFont="1" applyFill="1" applyBorder="1"/>
    <xf numFmtId="164" fontId="0" fillId="0" borderId="0" xfId="0" applyNumberFormat="1" applyFont="1" applyFill="1" applyBorder="1"/>
    <xf numFmtId="164" fontId="0" fillId="0" borderId="0" xfId="0" applyNumberFormat="1"/>
    <xf numFmtId="0" fontId="25" fillId="0" borderId="0" xfId="0" applyFont="1"/>
    <xf numFmtId="0" fontId="27" fillId="0" borderId="0" xfId="0" applyFont="1"/>
    <xf numFmtId="0" fontId="31" fillId="0" borderId="0" xfId="0" applyFont="1"/>
    <xf numFmtId="0" fontId="32" fillId="0" borderId="0" xfId="0" applyFont="1" applyBorder="1" applyAlignment="1">
      <alignment horizontal="right"/>
    </xf>
    <xf numFmtId="0" fontId="32" fillId="0" borderId="10" xfId="0" applyFont="1" applyBorder="1"/>
    <xf numFmtId="0" fontId="31" fillId="0" borderId="10" xfId="0" applyFont="1" applyBorder="1" applyAlignment="1">
      <alignment horizontal="center"/>
    </xf>
    <xf numFmtId="0" fontId="31" fillId="0" borderId="10" xfId="0" applyFont="1" applyFill="1" applyBorder="1"/>
    <xf numFmtId="164" fontId="31" fillId="0" borderId="10" xfId="0" applyNumberFormat="1" applyFont="1" applyFill="1" applyBorder="1"/>
    <xf numFmtId="0" fontId="33" fillId="0" borderId="10" xfId="0" applyFont="1" applyFill="1" applyBorder="1"/>
    <xf numFmtId="0" fontId="34" fillId="0" borderId="10" xfId="0" applyFont="1" applyFill="1" applyBorder="1"/>
    <xf numFmtId="164" fontId="33" fillId="0" borderId="10" xfId="0" applyNumberFormat="1" applyFont="1" applyFill="1" applyBorder="1"/>
    <xf numFmtId="164" fontId="32" fillId="0" borderId="10" xfId="0" applyNumberFormat="1" applyFont="1" applyFill="1" applyBorder="1"/>
    <xf numFmtId="0" fontId="34" fillId="0" borderId="10" xfId="0" applyFont="1" applyBorder="1"/>
    <xf numFmtId="0" fontId="32" fillId="0" borderId="0" xfId="0" applyFont="1" applyFill="1" applyBorder="1"/>
    <xf numFmtId="164" fontId="32" fillId="0" borderId="0" xfId="0" applyNumberFormat="1" applyFont="1" applyFill="1" applyBorder="1"/>
    <xf numFmtId="0" fontId="32" fillId="0" borderId="0" xfId="0" applyFont="1" applyFill="1"/>
    <xf numFmtId="0" fontId="32" fillId="0" borderId="0" xfId="0" applyFont="1"/>
    <xf numFmtId="0" fontId="35" fillId="0" borderId="10" xfId="0" applyFont="1" applyBorder="1"/>
    <xf numFmtId="0" fontId="36" fillId="0" borderId="10" xfId="0" applyFont="1" applyBorder="1"/>
    <xf numFmtId="0" fontId="35" fillId="0" borderId="10" xfId="0" applyFont="1" applyFill="1" applyBorder="1"/>
    <xf numFmtId="164" fontId="35" fillId="0" borderId="10" xfId="0" applyNumberFormat="1" applyFont="1" applyFill="1" applyBorder="1"/>
    <xf numFmtId="0" fontId="36" fillId="0" borderId="10" xfId="0" applyFont="1" applyFill="1" applyBorder="1"/>
    <xf numFmtId="164" fontId="36" fillId="0" borderId="10" xfId="0" applyNumberFormat="1" applyFont="1" applyFill="1" applyBorder="1"/>
    <xf numFmtId="0" fontId="33" fillId="0" borderId="0" xfId="0" applyFont="1"/>
    <xf numFmtId="0" fontId="31" fillId="0" borderId="10" xfId="0" applyFont="1" applyBorder="1"/>
    <xf numFmtId="165" fontId="31" fillId="0" borderId="10" xfId="0" applyNumberFormat="1" applyFont="1" applyFill="1" applyBorder="1"/>
    <xf numFmtId="165" fontId="33" fillId="0" borderId="10" xfId="0" applyNumberFormat="1" applyFont="1" applyFill="1" applyBorder="1"/>
    <xf numFmtId="0" fontId="32" fillId="0" borderId="10" xfId="0" applyFont="1" applyFill="1" applyBorder="1"/>
    <xf numFmtId="0" fontId="33" fillId="0" borderId="0" xfId="0" applyFont="1" applyFill="1" applyBorder="1"/>
    <xf numFmtId="0" fontId="33" fillId="0" borderId="10" xfId="0" applyFont="1" applyFill="1" applyBorder="1" applyAlignment="1"/>
    <xf numFmtId="0" fontId="37" fillId="0" borderId="0" xfId="0" applyFont="1"/>
    <xf numFmtId="0" fontId="34" fillId="0" borderId="0" xfId="0" applyFont="1"/>
    <xf numFmtId="166" fontId="33" fillId="0" borderId="0" xfId="0" applyNumberFormat="1" applyFont="1"/>
    <xf numFmtId="166" fontId="31" fillId="0" borderId="10" xfId="0" applyNumberFormat="1" applyFont="1" applyBorder="1"/>
    <xf numFmtId="166" fontId="32" fillId="0" borderId="10" xfId="0" applyNumberFormat="1" applyFont="1" applyBorder="1"/>
    <xf numFmtId="166" fontId="33" fillId="0" borderId="10" xfId="0" applyNumberFormat="1" applyFont="1" applyBorder="1"/>
    <xf numFmtId="166" fontId="31" fillId="0" borderId="10" xfId="0" applyNumberFormat="1" applyFont="1" applyFill="1" applyBorder="1"/>
    <xf numFmtId="0" fontId="36" fillId="0" borderId="13" xfId="0" applyFont="1" applyFill="1" applyBorder="1"/>
    <xf numFmtId="0" fontId="33" fillId="0" borderId="0" xfId="0" applyFont="1" applyAlignment="1">
      <alignment horizontal="left"/>
    </xf>
    <xf numFmtId="0" fontId="36" fillId="0" borderId="12" xfId="0" applyFont="1" applyBorder="1" applyAlignment="1">
      <alignment horizontal="center" wrapText="1"/>
    </xf>
    <xf numFmtId="0" fontId="36" fillId="0" borderId="11" xfId="0" applyFont="1" applyBorder="1" applyAlignment="1">
      <alignment horizontal="center" wrapText="1"/>
    </xf>
    <xf numFmtId="0" fontId="33" fillId="0" borderId="0" xfId="0" applyFont="1" applyAlignment="1">
      <alignment horizontal="left" wrapText="1"/>
    </xf>
    <xf numFmtId="0" fontId="35" fillId="0" borderId="12" xfId="0" applyFont="1" applyFill="1" applyBorder="1" applyAlignment="1">
      <alignment horizontal="left" vertical="top" wrapText="1"/>
    </xf>
    <xf numFmtId="0" fontId="35" fillId="0" borderId="11" xfId="0" applyFont="1" applyFill="1" applyBorder="1" applyAlignment="1">
      <alignment horizontal="left" vertical="top" wrapText="1"/>
    </xf>
    <xf numFmtId="0" fontId="33" fillId="0" borderId="10" xfId="0" applyFont="1" applyFill="1" applyBorder="1" applyAlignment="1">
      <alignment horizontal="left" vertical="top" wrapText="1"/>
    </xf>
    <xf numFmtId="0" fontId="33" fillId="0" borderId="12" xfId="0" applyFont="1" applyFill="1" applyBorder="1" applyAlignment="1">
      <alignment horizontal="center" wrapText="1"/>
    </xf>
    <xf numFmtId="0" fontId="33" fillId="0" borderId="11" xfId="0" applyFont="1" applyFill="1" applyBorder="1" applyAlignment="1">
      <alignment horizontal="center" wrapText="1"/>
    </xf>
  </cellXfs>
  <cellStyles count="5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2" xfId="38" xr:uid="{00000000-0005-0000-0000-000026000000}"/>
    <cellStyle name="Normal 3" xfId="39" xr:uid="{00000000-0005-0000-0000-000027000000}"/>
    <cellStyle name="Normal 3 2" xfId="40" xr:uid="{00000000-0005-0000-0000-000028000000}"/>
    <cellStyle name="Normal 4" xfId="41" xr:uid="{00000000-0005-0000-0000-000029000000}"/>
    <cellStyle name="Normal 4 2" xfId="42" xr:uid="{00000000-0005-0000-0000-00002A000000}"/>
    <cellStyle name="Normal 5" xfId="43" xr:uid="{00000000-0005-0000-0000-00002B000000}"/>
    <cellStyle name="Note 2" xfId="44" xr:uid="{00000000-0005-0000-0000-00002C000000}"/>
    <cellStyle name="Note 2 2" xfId="45" xr:uid="{00000000-0005-0000-0000-00002D000000}"/>
    <cellStyle name="Output 2" xfId="46" xr:uid="{00000000-0005-0000-0000-00002E000000}"/>
    <cellStyle name="Title 2" xfId="47" xr:uid="{00000000-0005-0000-0000-00002F000000}"/>
    <cellStyle name="Total 2" xfId="48" xr:uid="{00000000-0005-0000-0000-000030000000}"/>
    <cellStyle name="Warning Text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tabSelected="1" workbookViewId="0">
      <selection activeCell="B43" sqref="B43"/>
    </sheetView>
  </sheetViews>
  <sheetFormatPr defaultRowHeight="15" x14ac:dyDescent="0.25"/>
  <cols>
    <col min="1" max="1" width="79.85546875" customWidth="1"/>
    <col min="2" max="2" width="35.85546875" customWidth="1"/>
  </cols>
  <sheetData>
    <row r="1" spans="1:5" x14ac:dyDescent="0.25">
      <c r="B1" s="37" t="s">
        <v>130</v>
      </c>
      <c r="C1" s="14"/>
    </row>
    <row r="2" spans="1:5" x14ac:dyDescent="0.25">
      <c r="B2" s="37" t="s">
        <v>129</v>
      </c>
      <c r="C2" s="14"/>
    </row>
    <row r="3" spans="1:5" x14ac:dyDescent="0.25">
      <c r="B3" s="37"/>
      <c r="C3" s="14"/>
    </row>
    <row r="4" spans="1:5" x14ac:dyDescent="0.25">
      <c r="B4" s="37" t="s">
        <v>131</v>
      </c>
    </row>
    <row r="5" spans="1:5" x14ac:dyDescent="0.25">
      <c r="A5" s="16" t="s">
        <v>136</v>
      </c>
      <c r="B5" s="17"/>
    </row>
    <row r="6" spans="1:5" ht="15.75" x14ac:dyDescent="0.25">
      <c r="A6" s="18"/>
      <c r="B6" s="19" t="s">
        <v>137</v>
      </c>
      <c r="E6" s="15"/>
    </row>
    <row r="7" spans="1:5" x14ac:dyDescent="0.25">
      <c r="A7" s="20" t="s">
        <v>3</v>
      </c>
      <c r="B7" s="21">
        <f>SUM(B8+B9+B10+B15)</f>
        <v>44457.921000000002</v>
      </c>
    </row>
    <row r="8" spans="1:5" x14ac:dyDescent="0.25">
      <c r="A8" s="22" t="s">
        <v>5</v>
      </c>
      <c r="B8" s="21">
        <v>22681.601999999999</v>
      </c>
    </row>
    <row r="9" spans="1:5" x14ac:dyDescent="0.25">
      <c r="A9" s="22" t="s">
        <v>0</v>
      </c>
      <c r="B9" s="21">
        <v>4231.7839999999997</v>
      </c>
    </row>
    <row r="10" spans="1:5" x14ac:dyDescent="0.25">
      <c r="A10" s="22" t="s">
        <v>1</v>
      </c>
      <c r="B10" s="21">
        <f>SUM(B11:B14)</f>
        <v>17122.035</v>
      </c>
    </row>
    <row r="11" spans="1:5" x14ac:dyDescent="0.25">
      <c r="A11" s="23" t="s">
        <v>90</v>
      </c>
      <c r="B11" s="24">
        <v>5900</v>
      </c>
    </row>
    <row r="12" spans="1:5" x14ac:dyDescent="0.25">
      <c r="A12" s="23" t="s">
        <v>103</v>
      </c>
      <c r="B12" s="24">
        <v>10126.287</v>
      </c>
    </row>
    <row r="13" spans="1:5" x14ac:dyDescent="0.25">
      <c r="A13" s="23" t="s">
        <v>155</v>
      </c>
      <c r="B13" s="24">
        <v>0</v>
      </c>
    </row>
    <row r="14" spans="1:5" x14ac:dyDescent="0.25">
      <c r="A14" s="23" t="s">
        <v>156</v>
      </c>
      <c r="B14" s="24">
        <v>1095.748</v>
      </c>
    </row>
    <row r="15" spans="1:5" x14ac:dyDescent="0.25">
      <c r="A15" s="22" t="s">
        <v>111</v>
      </c>
      <c r="B15" s="21">
        <v>422.5</v>
      </c>
    </row>
    <row r="16" spans="1:5" x14ac:dyDescent="0.25">
      <c r="A16" s="20" t="s">
        <v>4</v>
      </c>
      <c r="B16" s="21">
        <f>B17+B18</f>
        <v>46728.363000000005</v>
      </c>
    </row>
    <row r="17" spans="1:2" x14ac:dyDescent="0.25">
      <c r="A17" s="23" t="s">
        <v>91</v>
      </c>
      <c r="B17" s="24">
        <v>2948.3130000000001</v>
      </c>
    </row>
    <row r="18" spans="1:2" x14ac:dyDescent="0.25">
      <c r="A18" s="23" t="s">
        <v>92</v>
      </c>
      <c r="B18" s="25">
        <v>43780.05</v>
      </c>
    </row>
    <row r="19" spans="1:2" x14ac:dyDescent="0.25">
      <c r="A19" s="20" t="s">
        <v>6</v>
      </c>
      <c r="B19" s="21">
        <f>SUM(B7-B16)</f>
        <v>-2270.4420000000027</v>
      </c>
    </row>
    <row r="20" spans="1:2" x14ac:dyDescent="0.25">
      <c r="A20" s="20" t="s">
        <v>7</v>
      </c>
      <c r="B20" s="21">
        <f>B21+B22+B23+B31+B34+B35</f>
        <v>-4835.5129999999999</v>
      </c>
    </row>
    <row r="21" spans="1:2" x14ac:dyDescent="0.25">
      <c r="A21" s="20" t="s">
        <v>85</v>
      </c>
      <c r="B21" s="21"/>
    </row>
    <row r="22" spans="1:2" x14ac:dyDescent="0.25">
      <c r="A22" s="20" t="s">
        <v>86</v>
      </c>
      <c r="B22" s="21">
        <v>-12928.087</v>
      </c>
    </row>
    <row r="23" spans="1:2" x14ac:dyDescent="0.25">
      <c r="A23" s="20" t="s">
        <v>109</v>
      </c>
      <c r="B23" s="21">
        <f>SUM(B24:B30)</f>
        <v>8584.9560000000001</v>
      </c>
    </row>
    <row r="24" spans="1:2" x14ac:dyDescent="0.25">
      <c r="A24" s="26" t="s">
        <v>147</v>
      </c>
      <c r="B24" s="25">
        <v>100</v>
      </c>
    </row>
    <row r="25" spans="1:2" x14ac:dyDescent="0.25">
      <c r="A25" s="26" t="s">
        <v>149</v>
      </c>
      <c r="B25" s="25">
        <v>145.67400000000001</v>
      </c>
    </row>
    <row r="26" spans="1:2" x14ac:dyDescent="0.25">
      <c r="A26" s="26" t="s">
        <v>140</v>
      </c>
      <c r="B26" s="25">
        <v>1881</v>
      </c>
    </row>
    <row r="27" spans="1:2" x14ac:dyDescent="0.25">
      <c r="A27" s="26" t="s">
        <v>142</v>
      </c>
      <c r="B27" s="25">
        <v>1155</v>
      </c>
    </row>
    <row r="28" spans="1:2" x14ac:dyDescent="0.25">
      <c r="A28" s="26" t="s">
        <v>127</v>
      </c>
      <c r="B28" s="24">
        <v>203.28200000000001</v>
      </c>
    </row>
    <row r="29" spans="1:2" x14ac:dyDescent="0.25">
      <c r="A29" s="26" t="s">
        <v>141</v>
      </c>
      <c r="B29" s="24">
        <v>100</v>
      </c>
    </row>
    <row r="30" spans="1:2" x14ac:dyDescent="0.25">
      <c r="A30" s="26" t="s">
        <v>146</v>
      </c>
      <c r="B30" s="24">
        <v>5000</v>
      </c>
    </row>
    <row r="31" spans="1:2" x14ac:dyDescent="0.25">
      <c r="A31" s="20" t="s">
        <v>93</v>
      </c>
      <c r="B31" s="21">
        <f>SUM(B32:B33)</f>
        <v>-203.28200000000001</v>
      </c>
    </row>
    <row r="32" spans="1:2" x14ac:dyDescent="0.25">
      <c r="A32" s="26" t="s">
        <v>132</v>
      </c>
      <c r="B32" s="25">
        <v>-143.37</v>
      </c>
    </row>
    <row r="33" spans="1:2" x14ac:dyDescent="0.25">
      <c r="A33" s="26" t="s">
        <v>119</v>
      </c>
      <c r="B33" s="25">
        <v>-59.911999999999999</v>
      </c>
    </row>
    <row r="34" spans="1:2" x14ac:dyDescent="0.25">
      <c r="A34" s="20" t="s">
        <v>84</v>
      </c>
      <c r="B34" s="21">
        <v>0.7</v>
      </c>
    </row>
    <row r="35" spans="1:2" x14ac:dyDescent="0.25">
      <c r="A35" s="20" t="s">
        <v>94</v>
      </c>
      <c r="B35" s="21">
        <v>-289.8</v>
      </c>
    </row>
    <row r="36" spans="1:2" x14ac:dyDescent="0.25">
      <c r="A36" s="20" t="s">
        <v>9</v>
      </c>
      <c r="B36" s="21">
        <f>SUM(B19+B20)</f>
        <v>-7105.9550000000027</v>
      </c>
    </row>
    <row r="37" spans="1:2" x14ac:dyDescent="0.25">
      <c r="A37" s="20" t="s">
        <v>10</v>
      </c>
      <c r="B37" s="21">
        <f>B38+B40</f>
        <v>1762</v>
      </c>
    </row>
    <row r="38" spans="1:2" x14ac:dyDescent="0.25">
      <c r="A38" s="20" t="s">
        <v>95</v>
      </c>
      <c r="B38" s="21">
        <f>SUM(B39:B39)</f>
        <v>3500</v>
      </c>
    </row>
    <row r="39" spans="1:2" x14ac:dyDescent="0.25">
      <c r="A39" s="23" t="s">
        <v>96</v>
      </c>
      <c r="B39" s="25">
        <v>3500</v>
      </c>
    </row>
    <row r="40" spans="1:2" x14ac:dyDescent="0.25">
      <c r="A40" s="20" t="s">
        <v>98</v>
      </c>
      <c r="B40" s="21">
        <v>-1738</v>
      </c>
    </row>
    <row r="41" spans="1:2" x14ac:dyDescent="0.25">
      <c r="A41" s="20" t="s">
        <v>97</v>
      </c>
      <c r="B41" s="21">
        <v>59.707000000000001</v>
      </c>
    </row>
    <row r="42" spans="1:2" x14ac:dyDescent="0.25">
      <c r="A42" s="20" t="s">
        <v>157</v>
      </c>
      <c r="B42" s="21">
        <v>5403.6620000000003</v>
      </c>
    </row>
    <row r="43" spans="1:2" x14ac:dyDescent="0.25">
      <c r="A43" s="20" t="s">
        <v>120</v>
      </c>
      <c r="B43" s="21">
        <f>SUM(B36+B37-B41+B42)</f>
        <v>-2.7284841053187847E-12</v>
      </c>
    </row>
    <row r="44" spans="1:2" x14ac:dyDescent="0.25">
      <c r="A44" s="27"/>
      <c r="B44" s="28"/>
    </row>
    <row r="45" spans="1:2" x14ac:dyDescent="0.25">
      <c r="A45" s="29"/>
      <c r="B45" s="29"/>
    </row>
    <row r="46" spans="1:2" x14ac:dyDescent="0.25">
      <c r="A46" s="29" t="s">
        <v>8</v>
      </c>
      <c r="B46" s="29"/>
    </row>
    <row r="47" spans="1:2" x14ac:dyDescent="0.25">
      <c r="A47" s="30"/>
      <c r="B47" s="30"/>
    </row>
  </sheetData>
  <phoneticPr fontId="26" type="noConversion"/>
  <pageMargins left="1.299212598425197" right="1.299212598425197" top="0.74803149606299213" bottom="0.7480314960629921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5"/>
  <sheetViews>
    <sheetView workbookViewId="0">
      <selection activeCell="B16" sqref="B16"/>
    </sheetView>
  </sheetViews>
  <sheetFormatPr defaultRowHeight="15" x14ac:dyDescent="0.25"/>
  <cols>
    <col min="1" max="1" width="51.5703125" customWidth="1"/>
    <col min="2" max="2" width="20.7109375" customWidth="1"/>
    <col min="3" max="3" width="19.42578125" customWidth="1"/>
    <col min="4" max="4" width="23.85546875" customWidth="1"/>
  </cols>
  <sheetData>
    <row r="1" spans="1:12" x14ac:dyDescent="0.25">
      <c r="D1" s="37" t="s">
        <v>11</v>
      </c>
    </row>
    <row r="2" spans="1:12" x14ac:dyDescent="0.25">
      <c r="D2" s="37" t="s">
        <v>128</v>
      </c>
    </row>
    <row r="3" spans="1:12" x14ac:dyDescent="0.25">
      <c r="D3" s="37"/>
    </row>
    <row r="4" spans="1:12" x14ac:dyDescent="0.25">
      <c r="D4" s="37" t="s">
        <v>110</v>
      </c>
    </row>
    <row r="5" spans="1:12" x14ac:dyDescent="0.25">
      <c r="A5" s="16" t="s">
        <v>138</v>
      </c>
      <c r="B5" s="16"/>
      <c r="C5" s="16"/>
      <c r="D5" s="16"/>
    </row>
    <row r="6" spans="1:12" s="1" customFormat="1" x14ac:dyDescent="0.25">
      <c r="A6" s="31"/>
      <c r="B6" s="53" t="s">
        <v>99</v>
      </c>
      <c r="C6" s="53" t="s">
        <v>100</v>
      </c>
      <c r="D6" s="53" t="s">
        <v>101</v>
      </c>
    </row>
    <row r="7" spans="1:12" x14ac:dyDescent="0.25">
      <c r="A7" s="32" t="s">
        <v>12</v>
      </c>
      <c r="B7" s="54"/>
      <c r="C7" s="54"/>
      <c r="D7" s="54"/>
    </row>
    <row r="8" spans="1:12" s="6" customFormat="1" ht="14.25" x14ac:dyDescent="0.2">
      <c r="A8" s="33" t="s">
        <v>13</v>
      </c>
      <c r="B8" s="34">
        <f>SUM(B9:B12)</f>
        <v>3404.2080000000001</v>
      </c>
      <c r="C8" s="34">
        <f>SUM(C9:C12)</f>
        <v>82</v>
      </c>
      <c r="D8" s="34">
        <f>SUM(D9:D12)</f>
        <v>3486.2080000000001</v>
      </c>
      <c r="E8" s="3"/>
      <c r="F8" s="3"/>
      <c r="G8" s="3"/>
      <c r="H8" s="4"/>
      <c r="I8" s="4"/>
      <c r="J8" s="4"/>
      <c r="K8" s="5"/>
      <c r="L8" s="5"/>
    </row>
    <row r="9" spans="1:12" x14ac:dyDescent="0.25">
      <c r="A9" s="35" t="s">
        <v>14</v>
      </c>
      <c r="B9" s="36">
        <v>294.08199999999999</v>
      </c>
      <c r="C9" s="36">
        <v>21</v>
      </c>
      <c r="D9" s="36">
        <f>B9+C9</f>
        <v>315.08199999999999</v>
      </c>
      <c r="E9" s="7"/>
      <c r="F9" s="8"/>
      <c r="G9" s="8"/>
      <c r="H9" s="9"/>
      <c r="I9" s="9"/>
      <c r="J9" s="9"/>
      <c r="K9" s="2"/>
      <c r="L9" s="2"/>
    </row>
    <row r="10" spans="1:12" x14ac:dyDescent="0.25">
      <c r="A10" s="35" t="s">
        <v>15</v>
      </c>
      <c r="B10" s="36">
        <v>3010.1260000000002</v>
      </c>
      <c r="C10" s="36">
        <v>3</v>
      </c>
      <c r="D10" s="36">
        <f t="shared" ref="D10:D52" si="0">B10+C10</f>
        <v>3013.1260000000002</v>
      </c>
      <c r="E10" s="7"/>
      <c r="F10" s="8"/>
      <c r="G10" s="8"/>
      <c r="H10" s="9"/>
      <c r="I10" s="9"/>
      <c r="J10" s="9"/>
      <c r="K10" s="2"/>
      <c r="L10" s="2"/>
    </row>
    <row r="11" spans="1:12" x14ac:dyDescent="0.25">
      <c r="A11" s="35" t="s">
        <v>16</v>
      </c>
      <c r="B11" s="36">
        <v>100</v>
      </c>
      <c r="C11" s="36"/>
      <c r="D11" s="36">
        <f t="shared" si="0"/>
        <v>100</v>
      </c>
      <c r="E11" s="7"/>
      <c r="F11" s="8"/>
      <c r="G11" s="8"/>
      <c r="H11" s="9"/>
      <c r="I11" s="9"/>
      <c r="J11" s="9"/>
      <c r="K11" s="2"/>
      <c r="L11" s="2"/>
    </row>
    <row r="12" spans="1:12" x14ac:dyDescent="0.25">
      <c r="A12" s="35" t="s">
        <v>17</v>
      </c>
      <c r="B12" s="36"/>
      <c r="C12" s="36">
        <v>58</v>
      </c>
      <c r="D12" s="36">
        <f t="shared" si="0"/>
        <v>58</v>
      </c>
      <c r="E12" s="7"/>
      <c r="F12" s="8"/>
      <c r="G12" s="8"/>
      <c r="H12" s="9"/>
      <c r="I12" s="9"/>
      <c r="J12" s="9"/>
      <c r="K12" s="2"/>
      <c r="L12" s="2"/>
    </row>
    <row r="13" spans="1:12" x14ac:dyDescent="0.25">
      <c r="A13" s="33" t="s">
        <v>18</v>
      </c>
      <c r="B13" s="34"/>
      <c r="C13" s="34"/>
      <c r="D13" s="34">
        <f>B13+C13</f>
        <v>0</v>
      </c>
      <c r="E13" s="7"/>
      <c r="F13" s="8"/>
      <c r="G13" s="8"/>
      <c r="H13" s="9"/>
      <c r="I13" s="9"/>
      <c r="J13" s="9"/>
      <c r="K13" s="2"/>
      <c r="L13" s="2"/>
    </row>
    <row r="14" spans="1:12" x14ac:dyDescent="0.25">
      <c r="A14" s="33" t="s">
        <v>19</v>
      </c>
      <c r="B14" s="34">
        <v>1.8</v>
      </c>
      <c r="C14" s="34"/>
      <c r="D14" s="34">
        <f>B14+C14</f>
        <v>1.8</v>
      </c>
      <c r="E14" s="7"/>
      <c r="F14" s="8"/>
      <c r="G14" s="8"/>
      <c r="H14" s="9"/>
      <c r="I14" s="9"/>
      <c r="J14" s="9"/>
      <c r="K14" s="2"/>
      <c r="L14" s="2"/>
    </row>
    <row r="15" spans="1:12" s="6" customFormat="1" ht="14.25" x14ac:dyDescent="0.2">
      <c r="A15" s="33" t="s">
        <v>20</v>
      </c>
      <c r="B15" s="34">
        <f>SUM(B16:B23)</f>
        <v>583.74</v>
      </c>
      <c r="C15" s="34">
        <f>SUM(C16:C23)</f>
        <v>873.36900000000003</v>
      </c>
      <c r="D15" s="34">
        <f>SUM(D16:D23)</f>
        <v>1457.1090000000002</v>
      </c>
      <c r="E15" s="4"/>
      <c r="F15" s="4"/>
      <c r="G15" s="4"/>
      <c r="H15" s="4"/>
      <c r="I15" s="4"/>
      <c r="J15" s="4"/>
      <c r="K15" s="5"/>
      <c r="L15" s="5"/>
    </row>
    <row r="16" spans="1:12" s="6" customFormat="1" x14ac:dyDescent="0.25">
      <c r="A16" s="35" t="s">
        <v>21</v>
      </c>
      <c r="B16" s="36">
        <v>2.2000000000000002</v>
      </c>
      <c r="C16" s="36"/>
      <c r="D16" s="36">
        <f t="shared" si="0"/>
        <v>2.2000000000000002</v>
      </c>
      <c r="E16" s="10"/>
      <c r="F16" s="10"/>
      <c r="G16" s="10"/>
      <c r="H16" s="10"/>
      <c r="I16" s="10"/>
      <c r="J16" s="10"/>
      <c r="K16" s="5"/>
      <c r="L16" s="5"/>
    </row>
    <row r="17" spans="1:12" s="6" customFormat="1" x14ac:dyDescent="0.25">
      <c r="A17" s="35" t="s">
        <v>22</v>
      </c>
      <c r="B17" s="36">
        <v>5.72</v>
      </c>
      <c r="C17" s="36"/>
      <c r="D17" s="36">
        <f t="shared" si="0"/>
        <v>5.72</v>
      </c>
      <c r="E17" s="8"/>
      <c r="F17" s="8"/>
      <c r="G17" s="8"/>
      <c r="H17" s="9"/>
      <c r="I17" s="11"/>
      <c r="J17" s="11"/>
      <c r="K17" s="5"/>
      <c r="L17" s="5"/>
    </row>
    <row r="18" spans="1:12" x14ac:dyDescent="0.25">
      <c r="A18" s="35" t="s">
        <v>24</v>
      </c>
      <c r="B18" s="36">
        <v>482.74</v>
      </c>
      <c r="C18" s="36"/>
      <c r="D18" s="36">
        <f t="shared" si="0"/>
        <v>482.74</v>
      </c>
      <c r="E18" s="8"/>
      <c r="F18" s="8"/>
      <c r="G18" s="8"/>
      <c r="H18" s="9"/>
      <c r="I18" s="11"/>
      <c r="J18" s="11"/>
      <c r="K18" s="2"/>
      <c r="L18" s="2"/>
    </row>
    <row r="19" spans="1:12" x14ac:dyDescent="0.25">
      <c r="A19" s="35" t="s">
        <v>25</v>
      </c>
      <c r="B19" s="36"/>
      <c r="C19" s="36">
        <v>850</v>
      </c>
      <c r="D19" s="36">
        <f t="shared" si="0"/>
        <v>850</v>
      </c>
      <c r="E19" s="8"/>
      <c r="F19" s="14"/>
      <c r="G19" s="14"/>
      <c r="H19" s="9"/>
      <c r="I19" s="11"/>
      <c r="J19" s="11"/>
      <c r="K19" s="2"/>
      <c r="L19" s="2"/>
    </row>
    <row r="20" spans="1:12" x14ac:dyDescent="0.25">
      <c r="A20" s="35" t="s">
        <v>23</v>
      </c>
      <c r="B20" s="36"/>
      <c r="C20" s="36">
        <v>12.863</v>
      </c>
      <c r="D20" s="36">
        <f>SUM(B20:C20)</f>
        <v>12.863</v>
      </c>
      <c r="E20" s="8"/>
      <c r="F20" s="14"/>
      <c r="G20" s="14"/>
      <c r="H20" s="9"/>
      <c r="I20" s="11"/>
      <c r="J20" s="11"/>
      <c r="K20" s="2"/>
      <c r="L20" s="2"/>
    </row>
    <row r="21" spans="1:12" x14ac:dyDescent="0.25">
      <c r="A21" s="35" t="s">
        <v>26</v>
      </c>
      <c r="B21" s="36"/>
      <c r="C21" s="36">
        <v>5</v>
      </c>
      <c r="D21" s="36">
        <f t="shared" si="0"/>
        <v>5</v>
      </c>
      <c r="E21" s="8"/>
      <c r="F21" s="14"/>
      <c r="G21" s="14"/>
      <c r="H21" s="9"/>
      <c r="I21" s="11"/>
      <c r="J21" s="11"/>
      <c r="K21" s="2"/>
      <c r="L21" s="2"/>
    </row>
    <row r="22" spans="1:12" x14ac:dyDescent="0.25">
      <c r="A22" s="35" t="s">
        <v>115</v>
      </c>
      <c r="B22" s="36">
        <v>23.16</v>
      </c>
      <c r="C22" s="36">
        <v>5.5060000000000002</v>
      </c>
      <c r="D22" s="36">
        <f>SUM(B22:C22)</f>
        <v>28.666</v>
      </c>
      <c r="E22" s="8"/>
      <c r="F22" s="14"/>
      <c r="G22" s="14"/>
      <c r="H22" s="9"/>
      <c r="I22" s="11"/>
      <c r="J22" s="11"/>
      <c r="K22" s="2"/>
      <c r="L22" s="2"/>
    </row>
    <row r="23" spans="1:12" x14ac:dyDescent="0.25">
      <c r="A23" s="35" t="s">
        <v>27</v>
      </c>
      <c r="B23" s="36">
        <v>69.92</v>
      </c>
      <c r="C23" s="36"/>
      <c r="D23" s="36">
        <f t="shared" si="0"/>
        <v>69.92</v>
      </c>
      <c r="E23" s="8"/>
      <c r="F23" s="8"/>
      <c r="G23" s="8"/>
      <c r="H23" s="9"/>
      <c r="I23" s="11"/>
      <c r="J23" s="11"/>
      <c r="K23" s="2"/>
      <c r="L23" s="2"/>
    </row>
    <row r="24" spans="1:12" x14ac:dyDescent="0.25">
      <c r="A24" s="33" t="s">
        <v>28</v>
      </c>
      <c r="B24" s="34">
        <f>SUM(B25:B28)</f>
        <v>3488.8</v>
      </c>
      <c r="C24" s="34">
        <f>SUM(C25:C28)</f>
        <v>38.006999999999998</v>
      </c>
      <c r="D24" s="34">
        <f>SUM(D25:D28)</f>
        <v>3526.8069999999998</v>
      </c>
      <c r="E24" s="8"/>
      <c r="F24" s="8"/>
      <c r="G24" s="8"/>
      <c r="H24" s="9"/>
      <c r="I24" s="11"/>
      <c r="J24" s="11"/>
      <c r="K24" s="2"/>
      <c r="L24" s="2"/>
    </row>
    <row r="25" spans="1:12" s="6" customFormat="1" x14ac:dyDescent="0.25">
      <c r="A25" s="35" t="s">
        <v>29</v>
      </c>
      <c r="B25" s="36">
        <v>129.27699999999999</v>
      </c>
      <c r="C25" s="36"/>
      <c r="D25" s="36">
        <f t="shared" si="0"/>
        <v>129.27699999999999</v>
      </c>
      <c r="E25" s="11"/>
      <c r="F25" s="11"/>
      <c r="G25" s="11"/>
      <c r="H25" s="11"/>
      <c r="I25" s="11"/>
      <c r="J25" s="11"/>
      <c r="K25" s="5"/>
      <c r="L25" s="5"/>
    </row>
    <row r="26" spans="1:12" s="6" customFormat="1" x14ac:dyDescent="0.25">
      <c r="A26" s="35" t="s">
        <v>116</v>
      </c>
      <c r="B26" s="36">
        <v>38.725999999999999</v>
      </c>
      <c r="C26" s="36">
        <v>38.006999999999998</v>
      </c>
      <c r="D26" s="36">
        <f>SUM(B26:C26)</f>
        <v>76.733000000000004</v>
      </c>
      <c r="E26" s="11"/>
      <c r="F26" s="11"/>
      <c r="G26" s="11"/>
      <c r="H26" s="11"/>
      <c r="I26" s="11"/>
      <c r="J26" s="11"/>
      <c r="K26" s="5"/>
      <c r="L26" s="5"/>
    </row>
    <row r="27" spans="1:12" x14ac:dyDescent="0.25">
      <c r="A27" s="35" t="s">
        <v>30</v>
      </c>
      <c r="B27" s="36">
        <v>3210.797</v>
      </c>
      <c r="C27" s="36"/>
      <c r="D27" s="36">
        <f t="shared" si="0"/>
        <v>3210.797</v>
      </c>
      <c r="E27" s="8"/>
      <c r="F27" s="8"/>
      <c r="G27" s="8"/>
      <c r="H27" s="9"/>
      <c r="I27" s="9"/>
      <c r="J27" s="9"/>
      <c r="K27" s="2"/>
      <c r="L27" s="2"/>
    </row>
    <row r="28" spans="1:12" x14ac:dyDescent="0.25">
      <c r="A28" s="35" t="s">
        <v>31</v>
      </c>
      <c r="B28" s="36">
        <v>110</v>
      </c>
      <c r="C28" s="36"/>
      <c r="D28" s="36">
        <f t="shared" si="0"/>
        <v>110</v>
      </c>
      <c r="E28" s="8"/>
      <c r="F28" s="8"/>
      <c r="G28" s="8"/>
      <c r="H28" s="9"/>
      <c r="I28" s="9"/>
      <c r="J28" s="9"/>
      <c r="K28" s="2"/>
      <c r="L28" s="2"/>
    </row>
    <row r="29" spans="1:12" x14ac:dyDescent="0.25">
      <c r="A29" s="33" t="s">
        <v>104</v>
      </c>
      <c r="B29" s="34">
        <f>SUM(B30:B33)</f>
        <v>1406.8980000000001</v>
      </c>
      <c r="C29" s="34">
        <f>SUM(C30:C33)</f>
        <v>0.5</v>
      </c>
      <c r="D29" s="34">
        <f>SUM(D30:D33)</f>
        <v>1407.3980000000001</v>
      </c>
      <c r="E29" s="8"/>
      <c r="F29" s="8"/>
      <c r="G29" s="8"/>
      <c r="H29" s="9"/>
      <c r="I29" s="9"/>
      <c r="J29" s="9"/>
      <c r="K29" s="2"/>
      <c r="L29" s="2"/>
    </row>
    <row r="30" spans="1:12" ht="13.5" customHeight="1" x14ac:dyDescent="0.25">
      <c r="A30" s="35" t="s">
        <v>32</v>
      </c>
      <c r="B30" s="36">
        <v>399.63</v>
      </c>
      <c r="C30" s="36"/>
      <c r="D30" s="36">
        <f t="shared" si="0"/>
        <v>399.63</v>
      </c>
      <c r="E30" s="8"/>
      <c r="F30" s="8"/>
      <c r="G30" s="8"/>
      <c r="H30" s="9"/>
      <c r="I30" s="9"/>
      <c r="J30" s="9"/>
      <c r="K30" s="2"/>
      <c r="L30" s="2"/>
    </row>
    <row r="31" spans="1:12" s="6" customFormat="1" x14ac:dyDescent="0.25">
      <c r="A31" s="35" t="s">
        <v>33</v>
      </c>
      <c r="B31" s="36">
        <v>20</v>
      </c>
      <c r="C31" s="36"/>
      <c r="D31" s="36">
        <f t="shared" si="0"/>
        <v>20</v>
      </c>
      <c r="E31" s="4"/>
      <c r="F31" s="4"/>
      <c r="G31" s="4"/>
      <c r="H31" s="4"/>
      <c r="I31" s="4"/>
      <c r="J31" s="4"/>
      <c r="K31" s="5"/>
      <c r="L31" s="5"/>
    </row>
    <row r="32" spans="1:12" x14ac:dyDescent="0.25">
      <c r="A32" s="35" t="s">
        <v>34</v>
      </c>
      <c r="B32" s="36">
        <v>440</v>
      </c>
      <c r="C32" s="36"/>
      <c r="D32" s="36">
        <f t="shared" si="0"/>
        <v>440</v>
      </c>
      <c r="E32" s="7"/>
      <c r="F32" s="8"/>
      <c r="G32" s="8"/>
      <c r="H32" s="9"/>
      <c r="I32" s="9"/>
      <c r="J32" s="9"/>
      <c r="K32" s="2"/>
      <c r="L32" s="2"/>
    </row>
    <row r="33" spans="1:12" x14ac:dyDescent="0.25">
      <c r="A33" s="35" t="s">
        <v>35</v>
      </c>
      <c r="B33" s="36">
        <v>547.26800000000003</v>
      </c>
      <c r="C33" s="36">
        <v>0.5</v>
      </c>
      <c r="D33" s="36">
        <f t="shared" si="0"/>
        <v>547.76800000000003</v>
      </c>
      <c r="E33" s="7"/>
      <c r="F33" s="8"/>
      <c r="G33" s="8"/>
      <c r="H33" s="9"/>
      <c r="I33" s="9"/>
      <c r="J33" s="9"/>
      <c r="K33" s="2"/>
      <c r="L33" s="2"/>
    </row>
    <row r="34" spans="1:12" x14ac:dyDescent="0.25">
      <c r="A34" s="33" t="s">
        <v>36</v>
      </c>
      <c r="B34" s="34"/>
      <c r="C34" s="34"/>
      <c r="D34" s="34">
        <f>SUM(B34:C34)</f>
        <v>0</v>
      </c>
      <c r="E34" s="7"/>
      <c r="F34" s="8"/>
      <c r="G34" s="8"/>
      <c r="H34" s="9"/>
      <c r="I34" s="9"/>
      <c r="J34" s="9"/>
      <c r="K34" s="2"/>
      <c r="L34" s="2"/>
    </row>
    <row r="35" spans="1:12" x14ac:dyDescent="0.25">
      <c r="A35" s="33" t="s">
        <v>47</v>
      </c>
      <c r="B35" s="34">
        <f>SUM(B36:B47)</f>
        <v>4882.6469999999999</v>
      </c>
      <c r="C35" s="34">
        <f>SUM(C36:C47)</f>
        <v>574</v>
      </c>
      <c r="D35" s="34">
        <f>SUM(D36:D47)</f>
        <v>5456.6469999999999</v>
      </c>
      <c r="E35" s="7"/>
      <c r="F35" s="8"/>
      <c r="G35" s="8"/>
      <c r="H35" s="9"/>
      <c r="I35" s="9"/>
      <c r="J35" s="9"/>
      <c r="K35" s="2"/>
      <c r="L35" s="2"/>
    </row>
    <row r="36" spans="1:12" x14ac:dyDescent="0.25">
      <c r="A36" s="35" t="s">
        <v>37</v>
      </c>
      <c r="B36" s="36">
        <v>1907.0909999999999</v>
      </c>
      <c r="C36" s="36"/>
      <c r="D36" s="36">
        <f t="shared" si="0"/>
        <v>1907.0909999999999</v>
      </c>
      <c r="E36" s="7"/>
      <c r="F36" s="8"/>
      <c r="G36" s="8"/>
      <c r="H36" s="9"/>
      <c r="I36" s="9"/>
      <c r="J36" s="9"/>
      <c r="K36" s="2"/>
      <c r="L36" s="2"/>
    </row>
    <row r="37" spans="1:12" s="6" customFormat="1" x14ac:dyDescent="0.25">
      <c r="A37" s="35" t="s">
        <v>38</v>
      </c>
      <c r="B37" s="25"/>
      <c r="C37" s="36">
        <v>560</v>
      </c>
      <c r="D37" s="36">
        <f t="shared" si="0"/>
        <v>560</v>
      </c>
      <c r="E37" s="4"/>
      <c r="F37" s="4"/>
      <c r="G37" s="4"/>
      <c r="H37" s="4"/>
      <c r="I37" s="4"/>
      <c r="J37" s="4"/>
      <c r="K37" s="5"/>
      <c r="L37" s="5"/>
    </row>
    <row r="38" spans="1:12" s="6" customFormat="1" x14ac:dyDescent="0.25">
      <c r="A38" s="35" t="s">
        <v>121</v>
      </c>
      <c r="B38" s="25"/>
      <c r="C38" s="36"/>
      <c r="D38" s="36">
        <f>SUM(B38:C38)</f>
        <v>0</v>
      </c>
      <c r="E38" s="4"/>
      <c r="F38" s="4"/>
      <c r="G38" s="4"/>
      <c r="H38" s="4"/>
      <c r="I38" s="4"/>
      <c r="J38" s="4"/>
      <c r="K38" s="5"/>
      <c r="L38" s="5"/>
    </row>
    <row r="39" spans="1:12" x14ac:dyDescent="0.25">
      <c r="A39" s="35" t="s">
        <v>39</v>
      </c>
      <c r="B39" s="36">
        <v>67.34</v>
      </c>
      <c r="C39" s="36"/>
      <c r="D39" s="36">
        <f t="shared" si="0"/>
        <v>67.34</v>
      </c>
      <c r="E39" s="8"/>
      <c r="F39" s="8"/>
      <c r="G39" s="8"/>
      <c r="H39" s="9"/>
      <c r="I39" s="9"/>
      <c r="J39" s="9"/>
      <c r="K39" s="2"/>
      <c r="L39" s="2"/>
    </row>
    <row r="40" spans="1:12" x14ac:dyDescent="0.25">
      <c r="A40" s="35" t="s">
        <v>40</v>
      </c>
      <c r="B40" s="36">
        <v>167.02699999999999</v>
      </c>
      <c r="C40" s="36"/>
      <c r="D40" s="36">
        <f t="shared" si="0"/>
        <v>167.02699999999999</v>
      </c>
      <c r="E40" s="8"/>
      <c r="F40" s="8"/>
      <c r="G40" s="8"/>
      <c r="H40" s="9"/>
      <c r="I40" s="9"/>
      <c r="J40" s="9"/>
      <c r="K40" s="2"/>
      <c r="L40" s="2"/>
    </row>
    <row r="41" spans="1:12" x14ac:dyDescent="0.25">
      <c r="A41" s="35" t="s">
        <v>88</v>
      </c>
      <c r="B41" s="36">
        <v>65</v>
      </c>
      <c r="C41" s="36"/>
      <c r="D41" s="36">
        <f t="shared" si="0"/>
        <v>65</v>
      </c>
      <c r="E41" s="8"/>
      <c r="F41" s="8"/>
      <c r="G41" s="8"/>
      <c r="H41" s="9"/>
      <c r="I41" s="9"/>
      <c r="J41" s="9"/>
      <c r="K41" s="2"/>
      <c r="L41" s="2"/>
    </row>
    <row r="42" spans="1:12" x14ac:dyDescent="0.25">
      <c r="A42" s="35" t="s">
        <v>41</v>
      </c>
      <c r="B42" s="36">
        <v>50</v>
      </c>
      <c r="C42" s="36"/>
      <c r="D42" s="36">
        <f t="shared" si="0"/>
        <v>50</v>
      </c>
      <c r="E42" s="8"/>
      <c r="F42" s="8"/>
      <c r="G42" s="8"/>
      <c r="H42" s="9"/>
      <c r="I42" s="9"/>
      <c r="J42" s="9"/>
      <c r="K42" s="2"/>
      <c r="L42" s="2"/>
    </row>
    <row r="43" spans="1:12" x14ac:dyDescent="0.25">
      <c r="A43" s="35" t="s">
        <v>42</v>
      </c>
      <c r="B43" s="36"/>
      <c r="C43" s="36">
        <v>14</v>
      </c>
      <c r="D43" s="36">
        <f t="shared" si="0"/>
        <v>14</v>
      </c>
      <c r="E43" s="8"/>
      <c r="F43" s="8"/>
      <c r="G43" s="8"/>
      <c r="H43" s="9"/>
      <c r="I43" s="9"/>
      <c r="J43" s="9"/>
      <c r="K43" s="2"/>
      <c r="L43" s="2"/>
    </row>
    <row r="44" spans="1:12" x14ac:dyDescent="0.25">
      <c r="A44" s="35" t="s">
        <v>43</v>
      </c>
      <c r="B44" s="36">
        <v>619.58600000000001</v>
      </c>
      <c r="C44" s="36"/>
      <c r="D44" s="36">
        <f t="shared" si="0"/>
        <v>619.58600000000001</v>
      </c>
      <c r="E44" s="8"/>
      <c r="F44" s="8"/>
      <c r="G44" s="8"/>
      <c r="H44" s="9"/>
      <c r="I44" s="9"/>
      <c r="J44" s="9"/>
      <c r="K44" s="2"/>
      <c r="L44" s="2"/>
    </row>
    <row r="45" spans="1:12" x14ac:dyDescent="0.25">
      <c r="A45" s="35" t="s">
        <v>44</v>
      </c>
      <c r="B45" s="36">
        <v>1750.556</v>
      </c>
      <c r="C45" s="36"/>
      <c r="D45" s="36">
        <f t="shared" si="0"/>
        <v>1750.556</v>
      </c>
      <c r="E45" s="8"/>
      <c r="F45" s="8"/>
      <c r="G45" s="8"/>
      <c r="H45" s="9"/>
      <c r="I45" s="9"/>
      <c r="J45" s="9"/>
      <c r="K45" s="2"/>
      <c r="L45" s="2"/>
    </row>
    <row r="46" spans="1:12" x14ac:dyDescent="0.25">
      <c r="A46" s="35" t="s">
        <v>45</v>
      </c>
      <c r="B46" s="36">
        <v>173.21199999999999</v>
      </c>
      <c r="C46" s="36"/>
      <c r="D46" s="36">
        <f t="shared" si="0"/>
        <v>173.21199999999999</v>
      </c>
      <c r="E46" s="8"/>
      <c r="F46" s="8"/>
      <c r="G46" s="8"/>
      <c r="H46" s="9"/>
      <c r="I46" s="9"/>
      <c r="J46" s="9"/>
      <c r="K46" s="2"/>
      <c r="L46" s="2"/>
    </row>
    <row r="47" spans="1:12" x14ac:dyDescent="0.25">
      <c r="A47" s="35" t="s">
        <v>46</v>
      </c>
      <c r="B47" s="36">
        <v>82.834999999999994</v>
      </c>
      <c r="C47" s="36"/>
      <c r="D47" s="36">
        <f t="shared" si="0"/>
        <v>82.834999999999994</v>
      </c>
      <c r="E47" s="8"/>
      <c r="F47" s="8"/>
      <c r="G47" s="8"/>
      <c r="H47" s="9"/>
      <c r="I47" s="9"/>
      <c r="J47" s="9"/>
      <c r="K47" s="2"/>
      <c r="L47" s="2"/>
    </row>
    <row r="48" spans="1:12" x14ac:dyDescent="0.25">
      <c r="A48" s="33" t="s">
        <v>48</v>
      </c>
      <c r="B48" s="34">
        <f>SUM(B49:B56)</f>
        <v>24636.835000000003</v>
      </c>
      <c r="C48" s="34">
        <f>SUM(C49:C56)</f>
        <v>3</v>
      </c>
      <c r="D48" s="34">
        <f>SUM(D49:D56)</f>
        <v>24639.835000000003</v>
      </c>
      <c r="E48" s="8"/>
      <c r="F48" s="8"/>
      <c r="G48" s="8"/>
      <c r="H48" s="9"/>
      <c r="I48" s="9"/>
      <c r="J48" s="9"/>
      <c r="K48" s="2"/>
      <c r="L48" s="2"/>
    </row>
    <row r="49" spans="1:12" x14ac:dyDescent="0.25">
      <c r="A49" s="35" t="s">
        <v>49</v>
      </c>
      <c r="B49" s="36">
        <v>9686.8719999999994</v>
      </c>
      <c r="C49" s="36"/>
      <c r="D49" s="36">
        <f t="shared" si="0"/>
        <v>9686.8719999999994</v>
      </c>
      <c r="E49" s="8"/>
      <c r="F49" s="8"/>
      <c r="G49" s="8"/>
      <c r="H49" s="9"/>
      <c r="I49" s="9"/>
      <c r="J49" s="9"/>
      <c r="K49" s="2"/>
      <c r="L49" s="2"/>
    </row>
    <row r="50" spans="1:12" s="6" customFormat="1" x14ac:dyDescent="0.25">
      <c r="A50" s="35" t="s">
        <v>50</v>
      </c>
      <c r="B50" s="24">
        <v>452.2</v>
      </c>
      <c r="C50" s="36"/>
      <c r="D50" s="36">
        <f t="shared" si="0"/>
        <v>452.2</v>
      </c>
      <c r="E50" s="4"/>
      <c r="F50" s="4"/>
      <c r="G50" s="4"/>
      <c r="H50" s="4"/>
      <c r="I50" s="4"/>
      <c r="J50" s="4"/>
      <c r="K50" s="5"/>
      <c r="L50" s="5"/>
    </row>
    <row r="51" spans="1:12" x14ac:dyDescent="0.25">
      <c r="A51" s="35" t="s">
        <v>51</v>
      </c>
      <c r="B51" s="36">
        <v>11233.457</v>
      </c>
      <c r="C51" s="36"/>
      <c r="D51" s="36">
        <f t="shared" si="0"/>
        <v>11233.457</v>
      </c>
      <c r="E51" s="8"/>
      <c r="F51" s="8"/>
      <c r="G51" s="8"/>
      <c r="H51" s="9"/>
      <c r="I51" s="9"/>
      <c r="J51" s="9"/>
      <c r="K51" s="2"/>
      <c r="L51" s="2"/>
    </row>
    <row r="52" spans="1:12" x14ac:dyDescent="0.25">
      <c r="A52" s="35" t="s">
        <v>52</v>
      </c>
      <c r="B52" s="36">
        <v>450</v>
      </c>
      <c r="C52" s="36"/>
      <c r="D52" s="36">
        <f t="shared" si="0"/>
        <v>450</v>
      </c>
      <c r="E52" s="8"/>
      <c r="F52" s="8"/>
      <c r="G52" s="8"/>
      <c r="H52" s="9"/>
      <c r="I52" s="9"/>
      <c r="J52" s="9"/>
      <c r="K52" s="2"/>
      <c r="L52" s="2"/>
    </row>
    <row r="53" spans="1:12" ht="18" customHeight="1" x14ac:dyDescent="0.25">
      <c r="A53" s="35" t="s">
        <v>89</v>
      </c>
      <c r="B53" s="24">
        <v>2625.6260000000002</v>
      </c>
      <c r="C53" s="36">
        <v>3</v>
      </c>
      <c r="D53" s="36">
        <f>SUM(B53:C53)</f>
        <v>2628.6260000000002</v>
      </c>
      <c r="E53" s="8"/>
      <c r="F53" s="8"/>
      <c r="G53" s="8"/>
      <c r="H53" s="9"/>
      <c r="I53" s="9"/>
      <c r="J53" s="9"/>
      <c r="K53" s="2"/>
      <c r="L53" s="2"/>
    </row>
    <row r="54" spans="1:12" x14ac:dyDescent="0.25">
      <c r="A54" s="35" t="s">
        <v>53</v>
      </c>
      <c r="B54" s="36">
        <v>22.6</v>
      </c>
      <c r="C54" s="36"/>
      <c r="D54" s="36">
        <f t="shared" ref="D54:D69" si="1">B54+C54</f>
        <v>22.6</v>
      </c>
      <c r="E54" s="8"/>
      <c r="F54" s="8"/>
      <c r="G54" s="8"/>
      <c r="H54" s="9"/>
      <c r="I54" s="9"/>
      <c r="J54" s="9"/>
      <c r="K54" s="2"/>
      <c r="L54" s="2"/>
    </row>
    <row r="55" spans="1:12" x14ac:dyDescent="0.25">
      <c r="A55" s="35" t="s">
        <v>54</v>
      </c>
      <c r="B55" s="36">
        <v>31.236999999999998</v>
      </c>
      <c r="C55" s="36"/>
      <c r="D55" s="36">
        <f>B55+C55</f>
        <v>31.236999999999998</v>
      </c>
      <c r="E55" s="8"/>
      <c r="F55" s="8"/>
      <c r="G55" s="8"/>
      <c r="H55" s="9"/>
      <c r="I55" s="9"/>
      <c r="J55" s="9"/>
      <c r="K55" s="2"/>
      <c r="L55" s="2"/>
    </row>
    <row r="56" spans="1:12" x14ac:dyDescent="0.25">
      <c r="A56" s="35" t="s">
        <v>55</v>
      </c>
      <c r="B56" s="36">
        <v>134.84299999999999</v>
      </c>
      <c r="C56" s="36"/>
      <c r="D56" s="36">
        <f t="shared" si="1"/>
        <v>134.84299999999999</v>
      </c>
      <c r="E56" s="8"/>
      <c r="F56" s="8"/>
      <c r="G56" s="8"/>
      <c r="H56" s="9"/>
      <c r="I56" s="9"/>
      <c r="J56" s="9"/>
      <c r="K56" s="2"/>
      <c r="L56" s="2"/>
    </row>
    <row r="57" spans="1:12" x14ac:dyDescent="0.25">
      <c r="A57" s="33" t="s">
        <v>56</v>
      </c>
      <c r="B57" s="34">
        <f>SUM(B58:B69)</f>
        <v>5375.1219999999985</v>
      </c>
      <c r="C57" s="34">
        <f>SUM(C58:C69)</f>
        <v>1377.4369999999999</v>
      </c>
      <c r="D57" s="34">
        <f>SUM(D58:D69)</f>
        <v>6752.5589999999984</v>
      </c>
      <c r="E57" s="8"/>
      <c r="F57" s="8"/>
      <c r="G57" s="8"/>
      <c r="H57" s="9"/>
      <c r="I57" s="9"/>
      <c r="J57" s="9"/>
      <c r="K57" s="2"/>
      <c r="L57" s="2"/>
    </row>
    <row r="58" spans="1:12" x14ac:dyDescent="0.25">
      <c r="A58" s="35" t="s">
        <v>57</v>
      </c>
      <c r="B58" s="36">
        <v>499.76299999999998</v>
      </c>
      <c r="C58" s="36"/>
      <c r="D58" s="36">
        <f t="shared" si="1"/>
        <v>499.76299999999998</v>
      </c>
      <c r="E58" s="8"/>
      <c r="F58" s="8"/>
      <c r="G58" s="8"/>
      <c r="H58" s="9"/>
      <c r="I58" s="9"/>
      <c r="J58" s="9"/>
      <c r="K58" s="2"/>
      <c r="L58" s="2"/>
    </row>
    <row r="59" spans="1:12" s="6" customFormat="1" x14ac:dyDescent="0.25">
      <c r="A59" s="35" t="s">
        <v>58</v>
      </c>
      <c r="B59" s="36">
        <v>1069.789</v>
      </c>
      <c r="C59" s="36">
        <v>250.2</v>
      </c>
      <c r="D59" s="36">
        <f t="shared" si="1"/>
        <v>1319.989</v>
      </c>
      <c r="E59" s="4"/>
      <c r="F59" s="4"/>
      <c r="G59" s="4"/>
      <c r="H59" s="4"/>
      <c r="I59" s="4"/>
      <c r="J59" s="4"/>
      <c r="K59" s="5"/>
      <c r="L59" s="5"/>
    </row>
    <row r="60" spans="1:12" x14ac:dyDescent="0.25">
      <c r="A60" s="35" t="s">
        <v>59</v>
      </c>
      <c r="B60" s="36">
        <v>1528.4069999999999</v>
      </c>
      <c r="C60" s="36"/>
      <c r="D60" s="36">
        <f t="shared" si="1"/>
        <v>1528.4069999999999</v>
      </c>
      <c r="E60" s="7"/>
      <c r="F60" s="8"/>
      <c r="G60" s="8"/>
      <c r="H60" s="9"/>
      <c r="I60" s="9"/>
      <c r="J60" s="9"/>
      <c r="K60" s="2"/>
      <c r="L60" s="2"/>
    </row>
    <row r="61" spans="1:12" x14ac:dyDescent="0.25">
      <c r="A61" s="35" t="s">
        <v>60</v>
      </c>
      <c r="B61" s="36">
        <v>84.875</v>
      </c>
      <c r="C61" s="36"/>
      <c r="D61" s="36">
        <f t="shared" si="1"/>
        <v>84.875</v>
      </c>
      <c r="E61" s="7"/>
      <c r="F61" s="8"/>
      <c r="G61" s="8"/>
      <c r="H61" s="12"/>
      <c r="I61" s="9"/>
      <c r="J61" s="9"/>
      <c r="K61" s="2"/>
      <c r="L61" s="2"/>
    </row>
    <row r="62" spans="1:12" x14ac:dyDescent="0.25">
      <c r="A62" s="35" t="s">
        <v>117</v>
      </c>
      <c r="B62" s="36">
        <v>99.656000000000006</v>
      </c>
      <c r="C62" s="36"/>
      <c r="D62" s="36">
        <f t="shared" si="1"/>
        <v>99.656000000000006</v>
      </c>
      <c r="E62" s="7"/>
      <c r="F62" s="8"/>
      <c r="G62" s="8"/>
      <c r="H62" s="12"/>
      <c r="I62" s="9"/>
      <c r="J62" s="9"/>
      <c r="K62" s="2"/>
      <c r="L62" s="2"/>
    </row>
    <row r="63" spans="1:12" x14ac:dyDescent="0.25">
      <c r="A63" s="35" t="s">
        <v>118</v>
      </c>
      <c r="B63" s="36">
        <v>1040.491</v>
      </c>
      <c r="C63" s="36"/>
      <c r="D63" s="36">
        <f t="shared" si="1"/>
        <v>1040.491</v>
      </c>
      <c r="E63" s="7"/>
      <c r="F63" s="8"/>
      <c r="G63" s="8"/>
      <c r="H63" s="12"/>
      <c r="I63" s="9"/>
      <c r="J63" s="9"/>
      <c r="K63" s="2"/>
      <c r="L63" s="2"/>
    </row>
    <row r="64" spans="1:12" x14ac:dyDescent="0.25">
      <c r="A64" s="35" t="s">
        <v>61</v>
      </c>
      <c r="B64" s="36">
        <v>85.25</v>
      </c>
      <c r="C64" s="36">
        <v>245.38300000000001</v>
      </c>
      <c r="D64" s="36">
        <f t="shared" si="1"/>
        <v>330.63300000000004</v>
      </c>
      <c r="E64" s="7"/>
      <c r="F64" s="8"/>
      <c r="G64" s="8"/>
      <c r="H64" s="12"/>
      <c r="I64" s="9"/>
      <c r="J64" s="9"/>
      <c r="K64" s="2"/>
      <c r="L64" s="2"/>
    </row>
    <row r="65" spans="1:12" x14ac:dyDescent="0.25">
      <c r="A65" s="35" t="s">
        <v>62</v>
      </c>
      <c r="B65" s="36">
        <v>207.815</v>
      </c>
      <c r="C65" s="36"/>
      <c r="D65" s="36">
        <f t="shared" si="1"/>
        <v>207.815</v>
      </c>
      <c r="E65" s="7"/>
      <c r="F65" s="8"/>
      <c r="G65" s="8"/>
      <c r="H65" s="12"/>
      <c r="I65" s="9"/>
      <c r="J65" s="9"/>
      <c r="K65" s="2"/>
      <c r="L65" s="2"/>
    </row>
    <row r="66" spans="1:12" x14ac:dyDescent="0.25">
      <c r="A66" s="35" t="s">
        <v>63</v>
      </c>
      <c r="B66" s="36">
        <v>23.463000000000001</v>
      </c>
      <c r="C66" s="36">
        <v>826.85400000000004</v>
      </c>
      <c r="D66" s="36">
        <f t="shared" si="1"/>
        <v>850.31700000000001</v>
      </c>
      <c r="E66" s="7"/>
      <c r="F66" s="8"/>
      <c r="G66" s="8"/>
      <c r="H66" s="12"/>
      <c r="I66" s="9"/>
      <c r="J66" s="9"/>
      <c r="K66" s="2"/>
      <c r="L66" s="2"/>
    </row>
    <row r="67" spans="1:12" x14ac:dyDescent="0.25">
      <c r="A67" s="35" t="s">
        <v>64</v>
      </c>
      <c r="B67" s="36">
        <v>158.4</v>
      </c>
      <c r="C67" s="36">
        <v>37</v>
      </c>
      <c r="D67" s="36">
        <f t="shared" si="1"/>
        <v>195.4</v>
      </c>
      <c r="E67" s="7"/>
      <c r="F67" s="8"/>
      <c r="G67" s="8"/>
      <c r="H67" s="12"/>
      <c r="I67" s="9"/>
      <c r="J67" s="9"/>
      <c r="K67" s="2"/>
      <c r="L67" s="2"/>
    </row>
    <row r="68" spans="1:12" x14ac:dyDescent="0.25">
      <c r="A68" s="35" t="s">
        <v>65</v>
      </c>
      <c r="B68" s="36"/>
      <c r="C68" s="36">
        <v>18</v>
      </c>
      <c r="D68" s="36">
        <f t="shared" si="1"/>
        <v>18</v>
      </c>
      <c r="E68" s="7"/>
      <c r="F68" s="8"/>
      <c r="G68" s="8"/>
      <c r="H68" s="12"/>
      <c r="I68" s="9"/>
      <c r="J68" s="9"/>
      <c r="K68" s="2"/>
      <c r="L68" s="2"/>
    </row>
    <row r="69" spans="1:12" x14ac:dyDescent="0.25">
      <c r="A69" s="35" t="s">
        <v>66</v>
      </c>
      <c r="B69" s="36">
        <v>577.21299999999997</v>
      </c>
      <c r="C69" s="36"/>
      <c r="D69" s="36">
        <f t="shared" si="1"/>
        <v>577.21299999999997</v>
      </c>
      <c r="E69" s="7"/>
      <c r="F69" s="8"/>
      <c r="G69" s="8"/>
      <c r="H69" s="12"/>
      <c r="I69" s="9"/>
      <c r="J69" s="9"/>
      <c r="K69" s="2"/>
      <c r="L69" s="2"/>
    </row>
    <row r="70" spans="1:12" x14ac:dyDescent="0.25">
      <c r="A70" s="33" t="s">
        <v>67</v>
      </c>
      <c r="B70" s="34">
        <f>B8+B13+B14+B15+B24+B29+B35+B48+B57+B34</f>
        <v>43780.049999999996</v>
      </c>
      <c r="C70" s="34">
        <f>C8+C13+C14+C15+C24+C29+C35+C48+C57</f>
        <v>2948.3130000000001</v>
      </c>
      <c r="D70" s="34">
        <f>D8+D13+D14+D15+D24+D29+D35+D48+D57+D34</f>
        <v>46728.363000000005</v>
      </c>
      <c r="E70" s="7"/>
      <c r="F70" s="8"/>
      <c r="G70" s="8"/>
      <c r="H70" s="12"/>
      <c r="I70" s="9"/>
      <c r="J70" s="9"/>
      <c r="K70" s="2"/>
      <c r="L70" s="2"/>
    </row>
    <row r="71" spans="1:12" x14ac:dyDescent="0.25">
      <c r="A71" s="30"/>
      <c r="B71" s="30"/>
      <c r="C71" s="30"/>
      <c r="D71" s="30"/>
      <c r="E71" s="7"/>
      <c r="F71" s="8"/>
      <c r="G71" s="8"/>
      <c r="H71" s="12"/>
      <c r="I71" s="9"/>
      <c r="J71" s="9"/>
      <c r="K71" s="2"/>
      <c r="L71" s="2"/>
    </row>
    <row r="72" spans="1:12" x14ac:dyDescent="0.25">
      <c r="A72" s="30"/>
      <c r="B72" s="30"/>
      <c r="C72" s="30"/>
      <c r="D72" s="30"/>
      <c r="E72" s="7"/>
      <c r="F72" s="8"/>
      <c r="G72" s="8"/>
      <c r="H72" s="12"/>
      <c r="I72" s="9"/>
      <c r="J72" s="9"/>
      <c r="K72" s="2"/>
      <c r="L72" s="2"/>
    </row>
    <row r="73" spans="1:12" x14ac:dyDescent="0.25">
      <c r="A73" s="30" t="s">
        <v>8</v>
      </c>
      <c r="B73" s="30"/>
      <c r="C73" s="30"/>
      <c r="D73" s="30"/>
    </row>
    <row r="74" spans="1:12" x14ac:dyDescent="0.25">
      <c r="A74" s="30"/>
      <c r="B74" s="30"/>
      <c r="C74" s="30"/>
      <c r="D74" s="30"/>
    </row>
    <row r="75" spans="1:12" x14ac:dyDescent="0.25">
      <c r="A75" s="30"/>
      <c r="B75" s="30"/>
      <c r="C75" s="30"/>
      <c r="D75" s="30"/>
    </row>
  </sheetData>
  <mergeCells count="3">
    <mergeCell ref="B6:B7"/>
    <mergeCell ref="C6:C7"/>
    <mergeCell ref="D6:D7"/>
  </mergeCells>
  <phoneticPr fontId="26" type="noConversion"/>
  <pageMargins left="1.299212598425197" right="1.299212598425197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3"/>
  <sheetViews>
    <sheetView workbookViewId="0">
      <selection activeCell="A52" sqref="A52"/>
    </sheetView>
  </sheetViews>
  <sheetFormatPr defaultRowHeight="15" x14ac:dyDescent="0.25"/>
  <cols>
    <col min="1" max="1" width="44.140625" customWidth="1"/>
    <col min="2" max="2" width="14.85546875" customWidth="1"/>
    <col min="3" max="3" width="8.42578125" customWidth="1"/>
    <col min="4" max="4" width="11" customWidth="1"/>
    <col min="5" max="5" width="14.5703125" customWidth="1"/>
    <col min="6" max="6" width="19" customWidth="1"/>
  </cols>
  <sheetData>
    <row r="1" spans="1:6" x14ac:dyDescent="0.25">
      <c r="A1" s="30"/>
      <c r="B1" s="30"/>
      <c r="C1" s="30"/>
      <c r="D1" s="30"/>
      <c r="E1" s="55" t="s">
        <v>135</v>
      </c>
      <c r="F1" s="55"/>
    </row>
    <row r="2" spans="1:6" ht="14.25" customHeight="1" x14ac:dyDescent="0.25">
      <c r="A2" s="30"/>
      <c r="B2" s="30"/>
      <c r="C2" s="30"/>
      <c r="D2" s="30"/>
      <c r="E2" s="55" t="s">
        <v>133</v>
      </c>
      <c r="F2" s="55"/>
    </row>
    <row r="3" spans="1:6" x14ac:dyDescent="0.25">
      <c r="A3" s="30"/>
      <c r="B3" s="30"/>
      <c r="C3" s="30"/>
      <c r="D3" s="30"/>
      <c r="E3" s="52"/>
      <c r="F3" s="52"/>
    </row>
    <row r="4" spans="1:6" x14ac:dyDescent="0.25">
      <c r="A4" s="30"/>
      <c r="B4" s="30"/>
      <c r="C4" s="30"/>
      <c r="D4" s="30"/>
      <c r="E4" s="55" t="s">
        <v>134</v>
      </c>
      <c r="F4" s="55"/>
    </row>
    <row r="5" spans="1:6" s="1" customFormat="1" x14ac:dyDescent="0.25">
      <c r="A5" s="16" t="s">
        <v>139</v>
      </c>
      <c r="B5" s="16"/>
      <c r="C5" s="16"/>
      <c r="D5" s="37"/>
      <c r="E5" s="16"/>
      <c r="F5" s="16"/>
    </row>
    <row r="6" spans="1:6" s="1" customFormat="1" x14ac:dyDescent="0.25">
      <c r="A6" s="38" t="s">
        <v>68</v>
      </c>
      <c r="B6" s="38"/>
      <c r="C6" s="38"/>
      <c r="D6" s="38"/>
      <c r="E6" s="38"/>
      <c r="F6" s="47">
        <f>SUM(F7+F15)</f>
        <v>8585.6560000000009</v>
      </c>
    </row>
    <row r="7" spans="1:6" s="1" customFormat="1" x14ac:dyDescent="0.25">
      <c r="A7" s="38" t="s">
        <v>2</v>
      </c>
      <c r="B7" s="38"/>
      <c r="C7" s="38"/>
      <c r="D7" s="38"/>
      <c r="E7" s="38"/>
      <c r="F7" s="47">
        <f>SUM(F8:F14)</f>
        <v>8584.9560000000001</v>
      </c>
    </row>
    <row r="8" spans="1:6" s="1" customFormat="1" x14ac:dyDescent="0.25">
      <c r="A8" s="26" t="s">
        <v>143</v>
      </c>
      <c r="B8" s="38"/>
      <c r="C8" s="38"/>
      <c r="D8" s="38"/>
      <c r="E8" s="38"/>
      <c r="F8" s="48">
        <v>145.67400000000001</v>
      </c>
    </row>
    <row r="9" spans="1:6" s="1" customFormat="1" x14ac:dyDescent="0.25">
      <c r="A9" s="26" t="s">
        <v>123</v>
      </c>
      <c r="B9" s="38"/>
      <c r="C9" s="38"/>
      <c r="D9" s="38"/>
      <c r="E9" s="38"/>
      <c r="F9" s="48">
        <v>100</v>
      </c>
    </row>
    <row r="10" spans="1:6" s="1" customFormat="1" x14ac:dyDescent="0.25">
      <c r="A10" s="26" t="s">
        <v>144</v>
      </c>
      <c r="B10" s="26"/>
      <c r="C10" s="26"/>
      <c r="D10" s="26"/>
      <c r="E10" s="26"/>
      <c r="F10" s="48">
        <v>1881</v>
      </c>
    </row>
    <row r="11" spans="1:6" s="1" customFormat="1" x14ac:dyDescent="0.25">
      <c r="A11" s="45" t="s">
        <v>148</v>
      </c>
      <c r="B11" s="44"/>
      <c r="C11" s="44"/>
      <c r="D11" s="44"/>
      <c r="E11" s="44"/>
      <c r="F11" s="46">
        <v>100</v>
      </c>
    </row>
    <row r="12" spans="1:6" s="1" customFormat="1" x14ac:dyDescent="0.25">
      <c r="A12" s="26" t="s">
        <v>142</v>
      </c>
      <c r="B12" s="38"/>
      <c r="C12" s="38"/>
      <c r="D12" s="38"/>
      <c r="E12" s="38"/>
      <c r="F12" s="49">
        <v>1155</v>
      </c>
    </row>
    <row r="13" spans="1:6" s="1" customFormat="1" x14ac:dyDescent="0.25">
      <c r="A13" s="26" t="s">
        <v>127</v>
      </c>
      <c r="B13" s="38"/>
      <c r="C13" s="38"/>
      <c r="D13" s="38"/>
      <c r="E13" s="38"/>
      <c r="F13" s="49">
        <v>203.28200000000001</v>
      </c>
    </row>
    <row r="14" spans="1:6" s="1" customFormat="1" x14ac:dyDescent="0.25">
      <c r="A14" s="26" t="s">
        <v>145</v>
      </c>
      <c r="B14" s="38"/>
      <c r="C14" s="38"/>
      <c r="D14" s="38"/>
      <c r="E14" s="38"/>
      <c r="F14" s="49">
        <v>5000</v>
      </c>
    </row>
    <row r="15" spans="1:6" s="1" customFormat="1" x14ac:dyDescent="0.25">
      <c r="A15" s="38" t="s">
        <v>84</v>
      </c>
      <c r="B15" s="38"/>
      <c r="C15" s="38"/>
      <c r="D15" s="38"/>
      <c r="E15" s="38"/>
      <c r="F15" s="47">
        <v>0.7</v>
      </c>
    </row>
    <row r="16" spans="1:6" s="1" customFormat="1" x14ac:dyDescent="0.25">
      <c r="A16" s="20" t="s">
        <v>69</v>
      </c>
      <c r="B16" s="20"/>
      <c r="C16" s="20"/>
      <c r="D16" s="20"/>
      <c r="E16" s="20"/>
      <c r="F16" s="50">
        <f>F7+F15</f>
        <v>8585.6560000000009</v>
      </c>
    </row>
    <row r="17" spans="1:6" x14ac:dyDescent="0.25">
      <c r="A17" s="56" t="s">
        <v>70</v>
      </c>
      <c r="B17" s="58" t="s">
        <v>107</v>
      </c>
      <c r="C17" s="58"/>
      <c r="D17" s="58"/>
      <c r="E17" s="59" t="s">
        <v>106</v>
      </c>
      <c r="F17" s="59" t="s">
        <v>82</v>
      </c>
    </row>
    <row r="18" spans="1:6" x14ac:dyDescent="0.25">
      <c r="A18" s="57"/>
      <c r="B18" s="43" t="s">
        <v>108</v>
      </c>
      <c r="C18" s="43" t="s">
        <v>71</v>
      </c>
      <c r="D18" s="43" t="s">
        <v>72</v>
      </c>
      <c r="E18" s="60"/>
      <c r="F18" s="60"/>
    </row>
    <row r="19" spans="1:6" x14ac:dyDescent="0.25">
      <c r="A19" s="35" t="s">
        <v>152</v>
      </c>
      <c r="B19" s="24">
        <v>145.67400000000001</v>
      </c>
      <c r="C19" s="24"/>
      <c r="D19" s="24">
        <f t="shared" ref="D19:D24" si="0">SUM(B19:C19)</f>
        <v>145.67400000000001</v>
      </c>
      <c r="E19" s="24">
        <v>0</v>
      </c>
      <c r="F19" s="24">
        <f>SUM(D19+E19)</f>
        <v>145.67400000000001</v>
      </c>
    </row>
    <row r="20" spans="1:6" x14ac:dyDescent="0.25">
      <c r="A20" s="35" t="s">
        <v>151</v>
      </c>
      <c r="B20" s="24">
        <v>13</v>
      </c>
      <c r="C20" s="24"/>
      <c r="D20" s="24">
        <f t="shared" si="0"/>
        <v>13</v>
      </c>
      <c r="E20" s="24"/>
      <c r="F20" s="24">
        <f>SUM(E20+D20)</f>
        <v>13</v>
      </c>
    </row>
    <row r="21" spans="1:6" x14ac:dyDescent="0.25">
      <c r="A21" s="35" t="s">
        <v>112</v>
      </c>
      <c r="B21" s="24">
        <v>14</v>
      </c>
      <c r="C21" s="24"/>
      <c r="D21" s="24">
        <f t="shared" si="0"/>
        <v>14</v>
      </c>
      <c r="E21" s="24">
        <v>143.37</v>
      </c>
      <c r="F21" s="24">
        <f>SUM(D21+E21)</f>
        <v>157.37</v>
      </c>
    </row>
    <row r="22" spans="1:6" x14ac:dyDescent="0.25">
      <c r="A22" s="35" t="s">
        <v>150</v>
      </c>
      <c r="B22" s="24">
        <v>100</v>
      </c>
      <c r="C22" s="24"/>
      <c r="D22" s="24">
        <f t="shared" si="0"/>
        <v>100</v>
      </c>
      <c r="E22" s="24"/>
      <c r="F22" s="24">
        <f>SUM(E22+D22)</f>
        <v>100</v>
      </c>
    </row>
    <row r="23" spans="1:6" x14ac:dyDescent="0.25">
      <c r="A23" s="35" t="s">
        <v>153</v>
      </c>
      <c r="B23" s="24">
        <v>500</v>
      </c>
      <c r="C23" s="24"/>
      <c r="D23" s="24">
        <f t="shared" si="0"/>
        <v>500</v>
      </c>
      <c r="E23" s="24"/>
      <c r="F23" s="24">
        <f>SUM(D23+E23)</f>
        <v>500</v>
      </c>
    </row>
    <row r="24" spans="1:6" x14ac:dyDescent="0.25">
      <c r="A24" s="35" t="s">
        <v>122</v>
      </c>
      <c r="B24" s="24">
        <v>100</v>
      </c>
      <c r="C24" s="24"/>
      <c r="D24" s="24">
        <f t="shared" si="0"/>
        <v>100</v>
      </c>
      <c r="E24" s="24"/>
      <c r="F24" s="24">
        <f>SUM(D24+E24)</f>
        <v>100</v>
      </c>
    </row>
    <row r="25" spans="1:6" x14ac:dyDescent="0.25">
      <c r="A25" s="33" t="s">
        <v>73</v>
      </c>
      <c r="B25" s="21">
        <f>SUM(B19:B24)</f>
        <v>872.67399999999998</v>
      </c>
      <c r="C25" s="21">
        <f>SUM(C19:C24)</f>
        <v>0</v>
      </c>
      <c r="D25" s="21">
        <f>SUM(D19:D24)</f>
        <v>872.67399999999998</v>
      </c>
      <c r="E25" s="39">
        <f>SUM(E19:E24)</f>
        <v>143.37</v>
      </c>
      <c r="F25" s="21">
        <f>SUM(F19:F24)</f>
        <v>1016.044</v>
      </c>
    </row>
    <row r="26" spans="1:6" x14ac:dyDescent="0.25">
      <c r="A26" s="35" t="s">
        <v>113</v>
      </c>
      <c r="B26" s="24"/>
      <c r="C26" s="24"/>
      <c r="D26" s="24">
        <f>SUM(B26:C26)</f>
        <v>0</v>
      </c>
      <c r="E26" s="40">
        <v>59.911999999999999</v>
      </c>
      <c r="F26" s="24">
        <f>SUM(E26+D26)</f>
        <v>59.911999999999999</v>
      </c>
    </row>
    <row r="27" spans="1:6" x14ac:dyDescent="0.25">
      <c r="A27" s="35" t="s">
        <v>114</v>
      </c>
      <c r="B27" s="24">
        <v>8</v>
      </c>
      <c r="C27" s="24"/>
      <c r="D27" s="24">
        <f>SUM(B27:C27)</f>
        <v>8</v>
      </c>
      <c r="E27" s="40"/>
      <c r="F27" s="24">
        <f>SUM(E27+D27)</f>
        <v>8</v>
      </c>
    </row>
    <row r="28" spans="1:6" x14ac:dyDescent="0.25">
      <c r="A28" s="33" t="s">
        <v>87</v>
      </c>
      <c r="B28" s="21">
        <f>SUM(B26:B27)</f>
        <v>8</v>
      </c>
      <c r="C28" s="21">
        <f>SUM(C26:C27)</f>
        <v>0</v>
      </c>
      <c r="D28" s="21">
        <f>SUM(D26:D27)</f>
        <v>8</v>
      </c>
      <c r="E28" s="21">
        <f>SUM(E26:E27)</f>
        <v>59.911999999999999</v>
      </c>
      <c r="F28" s="21">
        <f>SUM(F26:F27)</f>
        <v>67.912000000000006</v>
      </c>
    </row>
    <row r="29" spans="1:6" x14ac:dyDescent="0.25">
      <c r="A29" s="35" t="s">
        <v>125</v>
      </c>
      <c r="B29" s="24"/>
      <c r="C29" s="24"/>
      <c r="D29" s="24">
        <f>SUM(B29:C29)</f>
        <v>0</v>
      </c>
      <c r="E29" s="24"/>
      <c r="F29" s="24">
        <f t="shared" ref="F29:F38" si="1">SUM(D29+E29)</f>
        <v>0</v>
      </c>
    </row>
    <row r="30" spans="1:6" x14ac:dyDescent="0.25">
      <c r="A30" s="35" t="s">
        <v>34</v>
      </c>
      <c r="B30" s="24">
        <v>270.13400000000001</v>
      </c>
      <c r="C30" s="24"/>
      <c r="D30" s="24">
        <f>SUM(B30:C30)</f>
        <v>270.13400000000001</v>
      </c>
      <c r="E30" s="24"/>
      <c r="F30" s="24">
        <f t="shared" si="1"/>
        <v>270.13400000000001</v>
      </c>
    </row>
    <row r="31" spans="1:6" x14ac:dyDescent="0.25">
      <c r="A31" s="33" t="s">
        <v>74</v>
      </c>
      <c r="B31" s="21">
        <f>SUM(B29:B30)</f>
        <v>270.13400000000001</v>
      </c>
      <c r="C31" s="21">
        <f>SUM(C29:C30)</f>
        <v>0</v>
      </c>
      <c r="D31" s="21">
        <f>SUM(D29:D30)</f>
        <v>270.13400000000001</v>
      </c>
      <c r="E31" s="21">
        <f>SUM(E29:E30)</f>
        <v>0</v>
      </c>
      <c r="F31" s="21">
        <f>SUM(F29:F30)</f>
        <v>270.13400000000001</v>
      </c>
    </row>
    <row r="32" spans="1:6" x14ac:dyDescent="0.25">
      <c r="A32" s="35" t="s">
        <v>105</v>
      </c>
      <c r="B32" s="24">
        <v>2667.8420000000001</v>
      </c>
      <c r="C32" s="24"/>
      <c r="D32" s="24">
        <f t="shared" ref="D32:D44" si="2">SUM(B32:C32)</f>
        <v>2667.8420000000001</v>
      </c>
      <c r="E32" s="24"/>
      <c r="F32" s="24">
        <f t="shared" si="1"/>
        <v>2667.8420000000001</v>
      </c>
    </row>
    <row r="33" spans="1:8" x14ac:dyDescent="0.25">
      <c r="A33" s="35" t="s">
        <v>154</v>
      </c>
      <c r="B33" s="24">
        <v>45</v>
      </c>
      <c r="C33" s="24"/>
      <c r="D33" s="24">
        <f t="shared" si="2"/>
        <v>45</v>
      </c>
      <c r="E33" s="24"/>
      <c r="F33" s="24">
        <f t="shared" si="1"/>
        <v>45</v>
      </c>
    </row>
    <row r="34" spans="1:8" x14ac:dyDescent="0.25">
      <c r="A34" s="35" t="s">
        <v>75</v>
      </c>
      <c r="B34" s="24"/>
      <c r="C34" s="24"/>
      <c r="D34" s="24">
        <f t="shared" si="2"/>
        <v>0</v>
      </c>
      <c r="E34" s="24"/>
      <c r="F34" s="24">
        <f t="shared" si="1"/>
        <v>0</v>
      </c>
    </row>
    <row r="35" spans="1:8" x14ac:dyDescent="0.25">
      <c r="A35" s="35" t="s">
        <v>124</v>
      </c>
      <c r="B35" s="24"/>
      <c r="C35" s="24"/>
      <c r="D35" s="24">
        <f t="shared" si="2"/>
        <v>0</v>
      </c>
      <c r="E35" s="24"/>
      <c r="F35" s="24">
        <f t="shared" si="1"/>
        <v>0</v>
      </c>
    </row>
    <row r="36" spans="1:8" x14ac:dyDescent="0.25">
      <c r="A36" s="51" t="s">
        <v>126</v>
      </c>
      <c r="B36" s="24"/>
      <c r="C36" s="24"/>
      <c r="D36" s="24">
        <f t="shared" si="2"/>
        <v>0</v>
      </c>
      <c r="E36" s="24"/>
      <c r="F36" s="24">
        <f t="shared" si="1"/>
        <v>0</v>
      </c>
    </row>
    <row r="37" spans="1:8" x14ac:dyDescent="0.25">
      <c r="A37" s="35" t="s">
        <v>102</v>
      </c>
      <c r="B37" s="24"/>
      <c r="C37" s="24"/>
      <c r="D37" s="24">
        <f t="shared" si="2"/>
        <v>0</v>
      </c>
      <c r="E37" s="24"/>
      <c r="F37" s="24">
        <f t="shared" si="1"/>
        <v>0</v>
      </c>
    </row>
    <row r="38" spans="1:8" x14ac:dyDescent="0.25">
      <c r="A38" s="33" t="s">
        <v>76</v>
      </c>
      <c r="B38" s="21">
        <f>SUM(B32:B37)</f>
        <v>2712.8420000000001</v>
      </c>
      <c r="C38" s="21">
        <f>SUM(C32:C37)</f>
        <v>0</v>
      </c>
      <c r="D38" s="21">
        <f>SUM(D32:D37)</f>
        <v>2712.8420000000001</v>
      </c>
      <c r="E38" s="21">
        <f>SUM(E32:E37)</f>
        <v>0</v>
      </c>
      <c r="F38" s="21">
        <f t="shared" si="1"/>
        <v>2712.8420000000001</v>
      </c>
    </row>
    <row r="39" spans="1:8" x14ac:dyDescent="0.25">
      <c r="A39" s="35" t="s">
        <v>77</v>
      </c>
      <c r="B39" s="24">
        <v>6089.2070000000003</v>
      </c>
      <c r="C39" s="24"/>
      <c r="D39" s="24">
        <f t="shared" si="2"/>
        <v>6089.2070000000003</v>
      </c>
      <c r="E39" s="24"/>
      <c r="F39" s="24">
        <f>SUM(E39+D39)</f>
        <v>6089.2070000000003</v>
      </c>
    </row>
    <row r="40" spans="1:8" x14ac:dyDescent="0.25">
      <c r="A40" s="35" t="s">
        <v>89</v>
      </c>
      <c r="B40" s="24">
        <v>54.23</v>
      </c>
      <c r="C40" s="24"/>
      <c r="D40" s="24">
        <f t="shared" si="2"/>
        <v>54.23</v>
      </c>
      <c r="E40" s="24"/>
      <c r="F40" s="24">
        <f>SUM(E40+D40)</f>
        <v>54.23</v>
      </c>
    </row>
    <row r="41" spans="1:8" x14ac:dyDescent="0.25">
      <c r="A41" s="35" t="s">
        <v>78</v>
      </c>
      <c r="B41" s="24">
        <v>2421</v>
      </c>
      <c r="C41" s="24"/>
      <c r="D41" s="24">
        <f t="shared" si="2"/>
        <v>2421</v>
      </c>
      <c r="E41" s="24"/>
      <c r="F41" s="24">
        <f>SUM(E41+D41)</f>
        <v>2421</v>
      </c>
    </row>
    <row r="42" spans="1:8" x14ac:dyDescent="0.25">
      <c r="A42" s="33" t="s">
        <v>79</v>
      </c>
      <c r="B42" s="21">
        <f>SUM(B39:B41)</f>
        <v>8564.4369999999999</v>
      </c>
      <c r="C42" s="21">
        <f>SUM(C39:C41)</f>
        <v>0</v>
      </c>
      <c r="D42" s="21">
        <f>SUM(D39:D41)</f>
        <v>8564.4369999999999</v>
      </c>
      <c r="E42" s="21">
        <f>SUM(E39:E41)</f>
        <v>0</v>
      </c>
      <c r="F42" s="21">
        <f>SUM(E42+D42)</f>
        <v>8564.4369999999999</v>
      </c>
    </row>
    <row r="43" spans="1:8" x14ac:dyDescent="0.25">
      <c r="A43" s="35" t="s">
        <v>59</v>
      </c>
      <c r="B43" s="24">
        <v>500</v>
      </c>
      <c r="C43" s="24"/>
      <c r="D43" s="24">
        <f t="shared" si="2"/>
        <v>500</v>
      </c>
      <c r="E43" s="24"/>
      <c r="F43" s="24">
        <f>SUM(D43+E43)</f>
        <v>500</v>
      </c>
    </row>
    <row r="44" spans="1:8" x14ac:dyDescent="0.25">
      <c r="A44" s="35" t="s">
        <v>62</v>
      </c>
      <c r="B44" s="24"/>
      <c r="C44" s="24"/>
      <c r="D44" s="24">
        <f t="shared" si="2"/>
        <v>0</v>
      </c>
      <c r="E44" s="24"/>
      <c r="F44" s="24">
        <f>SUM(D44+E44)</f>
        <v>0</v>
      </c>
    </row>
    <row r="45" spans="1:8" x14ac:dyDescent="0.25">
      <c r="A45" s="33" t="s">
        <v>80</v>
      </c>
      <c r="B45" s="21">
        <f>SUM(B43:B44)</f>
        <v>500</v>
      </c>
      <c r="C45" s="21">
        <f>SUM(C43:C43)</f>
        <v>0</v>
      </c>
      <c r="D45" s="21">
        <f>SUM(D43:D44)</f>
        <v>500</v>
      </c>
      <c r="E45" s="21">
        <f>SUM(E43:E43)</f>
        <v>0</v>
      </c>
      <c r="F45" s="21">
        <f>SUM(F43:F44)</f>
        <v>500</v>
      </c>
      <c r="H45" s="13"/>
    </row>
    <row r="46" spans="1:8" x14ac:dyDescent="0.25">
      <c r="A46" s="33" t="s">
        <v>15</v>
      </c>
      <c r="B46" s="21"/>
      <c r="C46" s="21"/>
      <c r="D46" s="21">
        <f>SUM(B46:C46)</f>
        <v>0</v>
      </c>
      <c r="E46" s="21"/>
      <c r="F46" s="21">
        <f>SUM(E46+D46)</f>
        <v>0</v>
      </c>
    </row>
    <row r="47" spans="1:8" x14ac:dyDescent="0.25">
      <c r="A47" s="33" t="s">
        <v>81</v>
      </c>
      <c r="B47" s="21">
        <f>SUM(B25+B28+B31+B38+B42+B45+B46)</f>
        <v>12928.087</v>
      </c>
      <c r="C47" s="21">
        <f>SUM(C25+C28+C31+C38+C42+C45+C46)</f>
        <v>0</v>
      </c>
      <c r="D47" s="21">
        <f>SUM(B47+C47)</f>
        <v>12928.087</v>
      </c>
      <c r="E47" s="21">
        <f>SUM(E25+E28+E31+E38+E42+E45+E46)</f>
        <v>203.28200000000001</v>
      </c>
      <c r="F47" s="21">
        <f>SUM(F46+F45+F42+F38+F31+F28+F25)</f>
        <v>13131.369000000001</v>
      </c>
    </row>
    <row r="48" spans="1:8" x14ac:dyDescent="0.25">
      <c r="A48" s="20" t="s">
        <v>94</v>
      </c>
      <c r="B48" s="41"/>
      <c r="C48" s="41"/>
      <c r="D48" s="41"/>
      <c r="E48" s="41"/>
      <c r="F48" s="21">
        <v>-289.8</v>
      </c>
    </row>
    <row r="49" spans="1:6" x14ac:dyDescent="0.25">
      <c r="A49" s="20" t="s">
        <v>82</v>
      </c>
      <c r="B49" s="41"/>
      <c r="C49" s="41"/>
      <c r="D49" s="41"/>
      <c r="E49" s="41"/>
      <c r="F49" s="21">
        <f>F48-F47</f>
        <v>-13421.169</v>
      </c>
    </row>
    <row r="50" spans="1:6" x14ac:dyDescent="0.25">
      <c r="A50" s="20" t="s">
        <v>83</v>
      </c>
      <c r="B50" s="20"/>
      <c r="C50" s="20"/>
      <c r="D50" s="20"/>
      <c r="E50" s="20"/>
      <c r="F50" s="21">
        <f>F16+F49</f>
        <v>-4835.512999999999</v>
      </c>
    </row>
    <row r="51" spans="1:6" x14ac:dyDescent="0.25">
      <c r="A51" s="30"/>
      <c r="B51" s="30"/>
      <c r="C51" s="30"/>
      <c r="D51" s="30"/>
      <c r="E51" s="30"/>
      <c r="F51" s="30"/>
    </row>
    <row r="52" spans="1:6" x14ac:dyDescent="0.25">
      <c r="A52" s="30"/>
      <c r="B52" s="30"/>
      <c r="C52" s="30"/>
      <c r="D52" s="30"/>
      <c r="E52" s="30"/>
      <c r="F52" s="30"/>
    </row>
    <row r="53" spans="1:6" x14ac:dyDescent="0.25">
      <c r="A53" s="42" t="s">
        <v>8</v>
      </c>
    </row>
  </sheetData>
  <mergeCells count="7">
    <mergeCell ref="E1:F1"/>
    <mergeCell ref="E4:F4"/>
    <mergeCell ref="A17:A18"/>
    <mergeCell ref="B17:D17"/>
    <mergeCell ref="E17:E18"/>
    <mergeCell ref="F17:F18"/>
    <mergeCell ref="E2:F2"/>
  </mergeCells>
  <phoneticPr fontId="26" type="noConversion"/>
  <pageMargins left="1.299212598425197" right="1.29921259842519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LISA 1</vt:lpstr>
      <vt:lpstr>LISA3</vt:lpstr>
      <vt:lpstr>LISA4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 Allikvee</dc:creator>
  <cp:lastModifiedBy>Katrin Allikvee</cp:lastModifiedBy>
  <cp:lastPrinted>2021-10-27T10:24:07Z</cp:lastPrinted>
  <dcterms:created xsi:type="dcterms:W3CDTF">2011-09-22T05:07:45Z</dcterms:created>
  <dcterms:modified xsi:type="dcterms:W3CDTF">2021-11-08T09:12:00Z</dcterms:modified>
</cp:coreProperties>
</file>